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rgvieira\Documents\Caio Godoi\Atualizações TI\Agosto 26\Entregáveis\"/>
    </mc:Choice>
  </mc:AlternateContent>
  <xr:revisionPtr revIDLastSave="0" documentId="13_ncr:1_{C9222D05-D854-47F8-9DA4-163159272DAB}" xr6:coauthVersionLast="47" xr6:coauthVersionMax="47" xr10:uidLastSave="{00000000-0000-0000-0000-000000000000}"/>
  <bookViews>
    <workbookView xWindow="-120" yWindow="-120" windowWidth="29040" windowHeight="15840" xr2:uid="{B5719BAF-FF1E-43CD-A7D6-410E33CC15C1}"/>
  </bookViews>
  <sheets>
    <sheet name="GERAL" sheetId="1" r:id="rId1"/>
    <sheet name="RESUMO DER-SP" sheetId="4" r:id="rId2"/>
  </sheets>
  <externalReferences>
    <externalReference r:id="rId3"/>
  </externalReferenc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26" i="4" l="1"/>
  <c r="E26" i="4"/>
  <c r="B26" i="4"/>
  <c r="H25" i="4"/>
  <c r="E25" i="4"/>
  <c r="B25" i="4"/>
  <c r="H24" i="4"/>
  <c r="E24" i="4"/>
  <c r="B24" i="4"/>
  <c r="H23" i="4"/>
  <c r="H28" i="4" s="1"/>
  <c r="E23" i="4"/>
  <c r="E28" i="4" s="1"/>
  <c r="B23" i="4"/>
  <c r="B28" i="4" s="1"/>
  <c r="H18" i="4"/>
  <c r="E18" i="4"/>
  <c r="B18" i="4"/>
  <c r="H17" i="4"/>
  <c r="E17" i="4"/>
  <c r="B17" i="4"/>
  <c r="H16" i="4"/>
  <c r="E16" i="4"/>
  <c r="B16" i="4"/>
  <c r="H15" i="4"/>
  <c r="E15" i="4"/>
  <c r="B15" i="4"/>
  <c r="H14" i="4"/>
  <c r="E14" i="4"/>
  <c r="B14" i="4"/>
  <c r="H13" i="4"/>
  <c r="E13" i="4"/>
  <c r="B13" i="4"/>
  <c r="H12" i="4"/>
  <c r="E12" i="4"/>
  <c r="B12" i="4"/>
  <c r="H11" i="4"/>
  <c r="E11" i="4"/>
  <c r="B11" i="4"/>
  <c r="H10" i="4"/>
  <c r="E10" i="4"/>
  <c r="B10" i="4"/>
  <c r="H9" i="4"/>
  <c r="E9" i="4"/>
  <c r="B9" i="4"/>
  <c r="H8" i="4"/>
  <c r="E8" i="4"/>
  <c r="B8" i="4"/>
  <c r="H7" i="4"/>
  <c r="E7" i="4"/>
  <c r="B7" i="4"/>
  <c r="H6" i="4"/>
  <c r="E6" i="4"/>
  <c r="B6" i="4"/>
  <c r="H5" i="4"/>
  <c r="E5" i="4"/>
  <c r="B5" i="4"/>
  <c r="H4" i="4"/>
  <c r="E4" i="4"/>
  <c r="B4" i="4"/>
  <c r="H3" i="4"/>
  <c r="H20" i="4" s="1"/>
  <c r="E3" i="4"/>
  <c r="E20" i="4" s="1"/>
  <c r="B3" i="4"/>
  <c r="B20" i="4" s="1"/>
  <c r="H1" i="4"/>
  <c r="E1" i="4"/>
  <c r="B1" i="4"/>
</calcChain>
</file>

<file path=xl/sharedStrings.xml><?xml version="1.0" encoding="utf-8"?>
<sst xmlns="http://schemas.openxmlformats.org/spreadsheetml/2006/main" count="9418" uniqueCount="2591">
  <si>
    <t>Nome-Projeto-Obra</t>
  </si>
  <si>
    <t>Descrição do projeto</t>
  </si>
  <si>
    <t>Nome do programa</t>
  </si>
  <si>
    <t>Secretaria</t>
  </si>
  <si>
    <t>Responsável</t>
  </si>
  <si>
    <t>Categoria</t>
  </si>
  <si>
    <t>Tipo de intervenção</t>
  </si>
  <si>
    <t>Modal</t>
  </si>
  <si>
    <t>Valor Atual (R$)</t>
  </si>
  <si>
    <t>Lista de Municípios</t>
  </si>
  <si>
    <t>Lista Região Administrativa</t>
  </si>
  <si>
    <t>Status</t>
  </si>
  <si>
    <t>Extensão (quilômetro)</t>
  </si>
  <si>
    <t>Data de Início</t>
  </si>
  <si>
    <t>Data de Término</t>
  </si>
  <si>
    <t>Data Efetiva da Entrega</t>
  </si>
  <si>
    <t>Código da Rodovia</t>
  </si>
  <si>
    <t>Quilômetro inicial</t>
  </si>
  <si>
    <t>Quilômetro final</t>
  </si>
  <si>
    <t>Empregos Gerados - Direto</t>
  </si>
  <si>
    <t>Empregos Gerados - Indireto</t>
  </si>
  <si>
    <t>Empregos Gerados - Total</t>
  </si>
  <si>
    <t>Conservação Especial - Bloco 01 - Lote 17 - SP 055 e SP 061 - Obras e serviços de conservação especial e reabilitação de sinalização horizontal - Extensão: 91,94 km</t>
  </si>
  <si>
    <t>Contratação de serviços de conservação especial na SP 061 e SP 055 com extensão com extensão de 17,300 km, nos municípios de Guarujá e Bertioga. SP 055, com extensão de 74,640 km, nos municípios de São Sebastião, Bertioga e Santos</t>
  </si>
  <si>
    <t>2627 Melhorias na Infraestrutura de Transporte Estadual</t>
  </si>
  <si>
    <t>SEMIL</t>
  </si>
  <si>
    <t>DER</t>
  </si>
  <si>
    <t>Gestão direta</t>
  </si>
  <si>
    <t>Manutenção/Recuperação</t>
  </si>
  <si>
    <t>Rodovias (Estaduais)</t>
  </si>
  <si>
    <t>Bertioga; Cubatão; Santos; São Sebastião</t>
  </si>
  <si>
    <t>RA da Baixada Santista</t>
  </si>
  <si>
    <t>Concluído</t>
  </si>
  <si>
    <t>SP 055;SP 061</t>
  </si>
  <si>
    <t>173,00;4,50</t>
  </si>
  <si>
    <t>247,64;21,80</t>
  </si>
  <si>
    <t>Municipais - Fase 01 - Lote 001 - Estradas MOR-354 e CAM-040 - Obras e serviços de Pavimentação - Extensão: 21,103 km</t>
  </si>
  <si>
    <t>Pavimentação</t>
  </si>
  <si>
    <t>Rodovias (Municipais/Vicinais)</t>
  </si>
  <si>
    <t>Campinas; Monte Mor</t>
  </si>
  <si>
    <t>RA de Campinas</t>
  </si>
  <si>
    <t>Estradas MOR-354 e CAM-040</t>
  </si>
  <si>
    <t>Municipais - Fase 06 - Lote 013 - Estradas ITU-467 e SLT-010 - Obras e serviços de Recuperação Funcional - Extensão: 4,2 km</t>
  </si>
  <si>
    <t>Recapeamento</t>
  </si>
  <si>
    <t>Itu; Salto</t>
  </si>
  <si>
    <t>RA de Sorocaba</t>
  </si>
  <si>
    <t>Estradas ITU-467 e SLT-010</t>
  </si>
  <si>
    <t>Municipais - Fase 06 - Lote 023 - Estrada Lauro Perazolli - Obras e serviços de Recuperação Funcional - Extensão: 19,56 km</t>
  </si>
  <si>
    <t>Igaraçu do Tietê; Macatuba</t>
  </si>
  <si>
    <t>RA de Bauru</t>
  </si>
  <si>
    <t>Estrada Lauro Perazolli</t>
  </si>
  <si>
    <t>Municipais - Fase 06 - Lote 025 - Estrada MNT-060 - Obras e serviços de Recuperação Funcional - Extensão: 14,1 km</t>
  </si>
  <si>
    <t>Barra Bonita; Mineiros do Tietê</t>
  </si>
  <si>
    <t>Estrada MNT-060</t>
  </si>
  <si>
    <t>Municipais - Fase 06 - Lote 026 - Estradas RBB-176 e ARA-050 - Obras e serviços de Recuperação Funcional - Extensão: 33,6 km</t>
  </si>
  <si>
    <t>Araraquara; Ribeirão Bonito</t>
  </si>
  <si>
    <t>RA Central</t>
  </si>
  <si>
    <t>Estradas RBB-176 e ARA-050</t>
  </si>
  <si>
    <t>Municipais - Fase 06 - Lote 027 - Estrada SCA-010 - Obras e serviços de Recuperação Funcional - Extensão: 11,4 km</t>
  </si>
  <si>
    <t>São Carlos</t>
  </si>
  <si>
    <t>Estrada SCA-010</t>
  </si>
  <si>
    <t>Municipais - Fase 06 - Lote 028 - Estradas MNA-378 e FNP-010 - Obras e serviços de Recuperação Funcional - Extensão: 11,1 km</t>
  </si>
  <si>
    <t>Monte Alto; Fernando Prestes</t>
  </si>
  <si>
    <t>Estradas MNA-378 e FNP-010</t>
  </si>
  <si>
    <t>Municipais - Fase 06 - Lote 030 - Estradas NVE-040 e GPT-050 - Obras e serviços de Recuperação Funcional - Extensão: 11,14 km</t>
  </si>
  <si>
    <t>Gavião Peixoto; Nova Europa</t>
  </si>
  <si>
    <t>Estradas NVE-040 e GPT-050</t>
  </si>
  <si>
    <t>Municipais - Fase 06 - Lote 032 - Estradas IPS-156/IPS-020/IPS-436 - Obras e serviços de Recuperação Funcional - Extensão: 16,88 km</t>
  </si>
  <si>
    <t>Itápolis</t>
  </si>
  <si>
    <t>Estradas IPS-156, IPS-020 e IPS-436</t>
  </si>
  <si>
    <t>Municipais - Fase 06 - Lote 035 - Estrada IPG-020 - Obras e serviços de Recuperação Funcional - Extensão: 29,5 km</t>
  </si>
  <si>
    <t>Iporanga</t>
  </si>
  <si>
    <t>RA de Itapeva</t>
  </si>
  <si>
    <t>Estrada IPG-020</t>
  </si>
  <si>
    <t>Municipais - Fase 06 - Lote 036 - Estradas ELD-252 e STB-361 - Obras e serviços de Recuperação Funcional - Extensão: 34,7 km</t>
  </si>
  <si>
    <t>Eldorado; Sete Barras</t>
  </si>
  <si>
    <t>RA de Registro</t>
  </si>
  <si>
    <t>Estradas ELD-252 e STB-361</t>
  </si>
  <si>
    <t>Municipais - Fase 06 - Lote 039 - Estrada do Livro - Obras e serviços de Recuperação Funcional - Extensão: 19,955 km</t>
  </si>
  <si>
    <t>Caçapava; Monteiro Lobato</t>
  </si>
  <si>
    <t>RA de São José dos Campos</t>
  </si>
  <si>
    <t>Estrada do Livro</t>
  </si>
  <si>
    <t>Municipais - Fase 06 - Lote 042 - Estrada José Maria Gonçalves - Obras e serviços de Recuperação Funcional - Extensão: 9,1 km</t>
  </si>
  <si>
    <t>São Bento do Sapucaí</t>
  </si>
  <si>
    <t>Estrada José Maria Gonçalves</t>
  </si>
  <si>
    <t>Municipais - Fase 06 - Lote 044 - Estrada IAC-020 - Obras e serviços de Recuperação Funcional - Extensão: 23,7 km</t>
  </si>
  <si>
    <t>Iacri</t>
  </si>
  <si>
    <t>RA de Marília</t>
  </si>
  <si>
    <t>Estrada IAC-020</t>
  </si>
  <si>
    <t>Municipais - Fase 06 - Lote 049 - Estradas TJP-020 e TQT-080 - Obras e serviços de Recuperação Funcional - Extensão: 31,8 km</t>
  </si>
  <si>
    <t>Taquarituba; Tejupá</t>
  </si>
  <si>
    <t>Estradas TJP-020 e TQT-080</t>
  </si>
  <si>
    <t>Municipais - Fase 06 - Lote 050 - Estradas QRO-010 e GET-225 - Obras e serviços de Recuperação Funcional - Extensão: 38,8 km</t>
  </si>
  <si>
    <t>Getulina; Queiroz</t>
  </si>
  <si>
    <t>Estradas QRO-010 e GET-225</t>
  </si>
  <si>
    <t>Municipais - Fase 06 - Lote 056 - Estrada José Riul - Obras e serviços de Recuperação Funcional - Extensão: 6,7 km</t>
  </si>
  <si>
    <t>Jardinópolis</t>
  </si>
  <si>
    <t>RA de Ribeirão Preto</t>
  </si>
  <si>
    <t>Estrada José Riul</t>
  </si>
  <si>
    <t>Municipais - Fase 06 - Lote 057 - Estrada ATP-124 - Obras e serviços de Recuperação Funcional - Extensão: 6,7 km</t>
  </si>
  <si>
    <t>Altinópolis</t>
  </si>
  <si>
    <t>Estrada ATP-124</t>
  </si>
  <si>
    <t>Santa Rita do Passa Quatro</t>
  </si>
  <si>
    <t>Municipais - Fase 06 - Lote 060 - Estradas MAR-305, URP-269 e IJO-040 - Obras e serviços de Recuperação Funcional - Extensão: 27,9 km</t>
  </si>
  <si>
    <t>Itajobi; Marapoama; Urupês</t>
  </si>
  <si>
    <t>RA de São José do Rio Preto</t>
  </si>
  <si>
    <t>Estradas MAR-305, URP-269 e IJO-040</t>
  </si>
  <si>
    <t>Municipais - Fase 06 - Lote 061 - Estradas ARH-459, PLP-390 e ARH-060 - Obras e serviços de Recuperação Funcional - Extensão: 13,9 km</t>
  </si>
  <si>
    <t>Ariranha; Palmares Paulista</t>
  </si>
  <si>
    <t>Estradas ARH-459, PLP-390 e ARH-060</t>
  </si>
  <si>
    <t>Municipais - Fase 06 - Lote 062 - Estradas Serafim Simprini, UCH-410, TAB-020 e NOV-040 - Obras e serviços de Recuperação Funcional - Extensão: 30,41 km</t>
  </si>
  <si>
    <t>Embaúba; Novais; Tabapuã; Uchoa</t>
  </si>
  <si>
    <t>RA de Barretos</t>
  </si>
  <si>
    <t>Estradas Serafim Simprini, UCH-410, TAB-020 e NOV-040</t>
  </si>
  <si>
    <t>Municipais - Fase 06 - Lote 064 - Estradas MSS-259 e MSS-377 - Obras e serviços de Recuperação Funcional - Extensão: 14 km</t>
  </si>
  <si>
    <t>Mirassol</t>
  </si>
  <si>
    <t>Estradas MSS-259 e MSS-377</t>
  </si>
  <si>
    <t>Municipais - Fase 06 - Lote 067 - Estradas VTG-040 e STS-050 - Obras e serviços de Recuperação Funcional - Extensão: 29,3 km</t>
  </si>
  <si>
    <t>Sebastianópolis do Sul; Votuporanga</t>
  </si>
  <si>
    <t>Estradas VTG-040 e STS-050</t>
  </si>
  <si>
    <t>Municipais - Fase 06 - Lote 068 - Estradas Noel Nutels e Engenheiro Marsillac - Obras e serviços de Recuperação Funcional - Extensão: 13 km</t>
  </si>
  <si>
    <t>São Paulo</t>
  </si>
  <si>
    <t>Região Metropolitana de São Paulo</t>
  </si>
  <si>
    <t>Estradas Noel Nutels e Engenheiro Marsillac</t>
  </si>
  <si>
    <t>Municipais - Fase 06 - Lote 069 - Estradas das Laranjeiras e de Santa Inês - Obras e serviços de Recuperação Funcional - Extensão: 26,95 km</t>
  </si>
  <si>
    <t>Caieiras; Mairiporã; São Paulo</t>
  </si>
  <si>
    <t>Estradas das Laranjeiras e de Santa Inês</t>
  </si>
  <si>
    <t>Municipais - Fase 06 - Lote 073 - Estrada da Colônia - Obras e serviços de Recuperação Funcional - Extensão: 13,6 km</t>
  </si>
  <si>
    <t>Estrada da Colônia</t>
  </si>
  <si>
    <t>Municipais - Fase 06 - Lote 074 - Estradas Ecoturística de Parelheiros e Itaim II - Obras e serviços de Recuperação Funcional - Extensão: 7,4 km</t>
  </si>
  <si>
    <t>Estradas Ecoturística de Parelheiros e Itaim II</t>
  </si>
  <si>
    <t>Municipais - Fase 06 - Lote 081 - Estradas MOC-020 e TPB-050 - Obras e serviços de Recuperação Funcional - Extensão: 8 km</t>
  </si>
  <si>
    <t>Mococa; Tapiratiba</t>
  </si>
  <si>
    <t>Estradas MOC-020 e TPB-050</t>
  </si>
  <si>
    <t>Pedreira</t>
  </si>
  <si>
    <t>Estrada Basílio Vieira de Godoy</t>
  </si>
  <si>
    <t>Municipais - Fase 07 - Lote 002 - Estrada MMR-371 - Obras e serviços de Pavimentação - Extensão: 3,241 km</t>
  </si>
  <si>
    <t>Mogi Mirim</t>
  </si>
  <si>
    <t>Estrada MMR-371</t>
  </si>
  <si>
    <t>Municipais - Fase 07 - Lote 003 - Estradas Oratório e Visconde de Soutelo - Obras e serviços de Pavimentação - Extensão: 10,5 km</t>
  </si>
  <si>
    <t>Socorro</t>
  </si>
  <si>
    <t>Estradas Oratório e Visconde de Soutelo</t>
  </si>
  <si>
    <t>Municipais - Fase 07 - Lote 004 - Estradas de Interligação (SPI 177 e 342) - Obras e serviços de Pavimentação - Extensão: 8,617 km</t>
  </si>
  <si>
    <t>Itapira</t>
  </si>
  <si>
    <t>Estradas de Interligação (SPI 177 e 342)</t>
  </si>
  <si>
    <t>Municipais - Fase 07 - Lote 005 - Estrada Tomoteru Takase - Obras e serviços de Pavimentação - Extensão: 11,268 km</t>
  </si>
  <si>
    <t>Atibaia; Bragança Paulista</t>
  </si>
  <si>
    <t>Estrada Tomoteru Takase</t>
  </si>
  <si>
    <t>Municipais - Fase 07 - Lote 006 - Estrada Marcelo Gavazzi - Obras e serviços de Pavimentação - Extensão: 3,5 km</t>
  </si>
  <si>
    <t>Águas de Lindóia</t>
  </si>
  <si>
    <t>Estrada Marcelo Gavazzi</t>
  </si>
  <si>
    <t>Municipais - Fase 07 - Lote 009 - Estrada Luiz José Sguário - Obras e serviços de Recuperação Funcional - Extensão: 29,8 km</t>
  </si>
  <si>
    <t>Itapeva; Nova Campina</t>
  </si>
  <si>
    <t>Estrada Luiz José Sguário</t>
  </si>
  <si>
    <t>Municipais - Fase 07 - Lote 010 - Estrada RBR-030 - Obras e serviços de Recuperação Funcional - Extensão: 30,3 km</t>
  </si>
  <si>
    <t>Ribeirão Branco</t>
  </si>
  <si>
    <t>Estrada RBR-030</t>
  </si>
  <si>
    <t>Municipais - Fase 07 - Lote 011 - Estrada AP-36 - Obras e serviços de Recuperação Funcional - Extensão: 27,1 km</t>
  </si>
  <si>
    <t>Apiaí</t>
  </si>
  <si>
    <t>Estrada AP-36</t>
  </si>
  <si>
    <t>Municipais - Fase 07 - Lote 012 - Estrada ARS-030 - Obras e serviços de Recuperação Funcional - Extensão: 37,52 km</t>
  </si>
  <si>
    <t>Araçoiaba da Serra; Sarapuí</t>
  </si>
  <si>
    <t>Estrada ARS-030</t>
  </si>
  <si>
    <t>Municipais - Fase 07 - Lote 013 - Estradas PLS-347 e TPR-020 - Obras e serviços de Recuperação Funcional - Extensão: 29,1 km</t>
  </si>
  <si>
    <t>Pilar do Sul; Tapiraí</t>
  </si>
  <si>
    <t>Estradas PLS-347 e TPR-020</t>
  </si>
  <si>
    <t>Municipais - Fase 07 - Lote 014 - Estrada Frederico Zambianco - Obras e serviços de Pavimentação - Extensão: 14,84 km</t>
  </si>
  <si>
    <t>Tietê</t>
  </si>
  <si>
    <t>Estrada Frederico Zambianco</t>
  </si>
  <si>
    <t>Municipais - Fase 07 - Lote 018 - Estrada Prefeito Tibiriça - Obras e serviços de Recuperação Funcional - Extensão: 10,9 km</t>
  </si>
  <si>
    <t>Paranapanema</t>
  </si>
  <si>
    <t>Estrada Prefeito Tibiriça</t>
  </si>
  <si>
    <t>Municipais - Fase 07 - Lote 020 - Estrada IAG-344 - Obras e serviços de Pavimentação - Extensão: 10,708 km</t>
  </si>
  <si>
    <t>Iacanga</t>
  </si>
  <si>
    <t>Estrada IAG-344</t>
  </si>
  <si>
    <t>Municipais - Fase 07 - Lote 021 - Estrada LIN-030 - Obras e serviços de Recuperação Funcional - Extensão: 22,5 km</t>
  </si>
  <si>
    <t>Lins</t>
  </si>
  <si>
    <t>Estrada LIN-030</t>
  </si>
  <si>
    <t>Municipais - Fase 07 - Lote 022 - Estradas DRT-323 e AVI-030 - Obras e serviços de Recuperação Funcional - Extensão: 22,9 km</t>
  </si>
  <si>
    <t>Avaí; Duartina</t>
  </si>
  <si>
    <t>Estradas DRT-323 e AVI-030</t>
  </si>
  <si>
    <t>Municipais - Fase 07 - Lote 023 - Estrada LIN-251 - Obras e serviços de Pavimentação - Extensão: 8,68 km</t>
  </si>
  <si>
    <t>Estrada LIN-251</t>
  </si>
  <si>
    <t>Municipais - Fase 07 - Lote 024 - Estrada Odilon Cassetari - Obras e serviços de Pavimentação - Extensão: 4,285 km</t>
  </si>
  <si>
    <t>Botucatu</t>
  </si>
  <si>
    <t>Estrada Odilon Cassetari</t>
  </si>
  <si>
    <t>Municipais - Fase 07 - Lote 025 - Estradas SCA-329 e SCA-060 - Obras e serviços de Recuperação Funcional - Extensão: 23,19 km</t>
  </si>
  <si>
    <t>Estradas SCA-329 e SCA-060</t>
  </si>
  <si>
    <t>Municipais - Fase 07 - Lote 026 - Estradas RBB-070 e BES-040 - Obras e serviços de Pavimentação - Extensão: 16,154 km</t>
  </si>
  <si>
    <t>Ribeirão Bonito; Trabiju</t>
  </si>
  <si>
    <t>Estradas RBB-070 e BES-040</t>
  </si>
  <si>
    <t>Municipais - Fase 07 - Lote 027 - Estradas DCV-256 e PNG-070 - Obras e serviços de Pavimentação - Extensão: 16,8 km</t>
  </si>
  <si>
    <t>Descalvado; Pirassununga</t>
  </si>
  <si>
    <t>Estradas DCV-256 e PNG-070</t>
  </si>
  <si>
    <t>Municipais - Fase 07 - Lote 028 - Estrada IGU-999 - Obras e serviços de Pavimentação - Extensão: 9,7 km</t>
  </si>
  <si>
    <t>Iguape</t>
  </si>
  <si>
    <t>Estrada IGU-999</t>
  </si>
  <si>
    <t>Municipais - Fase 07 - Lote 031 - Estrada do Jaguarão - Obras e serviços de Pavimentação - Extensão: 12,43 km</t>
  </si>
  <si>
    <t>Cunha; Lagoinha</t>
  </si>
  <si>
    <t>Estrada do Jaguarão</t>
  </si>
  <si>
    <t>Municipais - Fase 07 - Lote 032 - Estrada PIN-040 - Obras e serviços de Pavimentação - Extensão: 26,3 km</t>
  </si>
  <si>
    <t>Lagoinha; Pindamonhangaba; Taubaté</t>
  </si>
  <si>
    <t>Estrada PIN-040</t>
  </si>
  <si>
    <t>Municipais - Fase 07 - Lote 034 - Estrada AEI-999 - Obras e serviços de Pavimentação - Extensão: 6,49 km</t>
  </si>
  <si>
    <t>Areias</t>
  </si>
  <si>
    <t>Estrada AEI-999</t>
  </si>
  <si>
    <t>Municipais - Fase 07 - Lote 035 - Estrada TAR-153 - Obras e serviços de Pavimentação - Extensão: 1,504 km</t>
  </si>
  <si>
    <t>Tarumã</t>
  </si>
  <si>
    <t>Estrada TAR-153</t>
  </si>
  <si>
    <t>Municipais - Fase 07 - Lote 036 - Estrada SCD-030 - Obras e serviços de Recuperação Funcional - Extensão: 14,4 km</t>
  </si>
  <si>
    <t>Santa Cruz do Rio Pardo</t>
  </si>
  <si>
    <t>Estrada SCD-030</t>
  </si>
  <si>
    <t>Municipais - Fase 07 - Lote 037 - Estrada PMP-010 - Obras e serviços de Recuperação Funcional - Extensão: 30,5 km</t>
  </si>
  <si>
    <t>Pompéia</t>
  </si>
  <si>
    <t>Estrada PMP-010</t>
  </si>
  <si>
    <t xml:space="preserve">Municipais - Fase 07 - Lote 040 - Estrada ASS-050 - Obras e serviços de Pavimentação - Extensão: 5,09 km </t>
  </si>
  <si>
    <t>Assis</t>
  </si>
  <si>
    <t>Estrada ASS-050</t>
  </si>
  <si>
    <t>Municipais - Fase 07 - Lote 043 - Estrada SPT-050 - Obras e serviços de Pavimentação - Extensão: 16,97 km</t>
  </si>
  <si>
    <t>São Pedro do Turvo</t>
  </si>
  <si>
    <t>Estrada SPT-050</t>
  </si>
  <si>
    <t>Municipais - Fase 07 - Lote 044 - Estrada MAG-080 - Obras e serviços de Pavimentação - Extensão: 22,26 km</t>
  </si>
  <si>
    <t>Guaíra; Morro Agudo</t>
  </si>
  <si>
    <t>Estrada MAG-080</t>
  </si>
  <si>
    <t>Municipais - Fase 07 - Lote 045 - Estrada Said Hamed Saleh - Obras e serviços de Recuperação Funcional - Extensão: 4,5 km</t>
  </si>
  <si>
    <t>Pradópolis</t>
  </si>
  <si>
    <t>Estrada Said Hamed Saleh</t>
  </si>
  <si>
    <t>Municipais - Fase 07 - Lote 046 - Estrada SPV-48 - Obras e serviços de Recuperação Funcional - Extensão: 35 km</t>
  </si>
  <si>
    <t>Altinópolis; Serrana</t>
  </si>
  <si>
    <t>Estrada SPV-48</t>
  </si>
  <si>
    <t>Municipais - Fase 07 - Lote 047 - Estrada Mário Maziero - Obras e serviços de Recuperação Funcional - Extensão: 13,5 km</t>
  </si>
  <si>
    <t>Guatapará</t>
  </si>
  <si>
    <t>Estrada Mário Maziero</t>
  </si>
  <si>
    <t>Municipais - Fase 07 - Lote 049 - Estrada NUP-020 - Obras e serviços de Pavimentação - Extensão: 6,22 km</t>
  </si>
  <si>
    <t>Nuporanga</t>
  </si>
  <si>
    <t>RA de Franca</t>
  </si>
  <si>
    <t>Estrada NUP-020</t>
  </si>
  <si>
    <t>Municipais - Fase 07 - Lote 050 - Estrada LAN-244 - Obras e serviços de Pavimentação - Extensão: 10,99 km</t>
  </si>
  <si>
    <t>Luís Antônio</t>
  </si>
  <si>
    <t>Estrada LAN-244</t>
  </si>
  <si>
    <t>Municipais - Fase 07 - Lote 051 - Estradas José Domingues Netto, SJR-150 e SPA-423 - Obras e serviços de Pavimentação - Extensão: 6,82 km</t>
  </si>
  <si>
    <t>Bady Bassitt; Cedral; São José do Rio Preto</t>
  </si>
  <si>
    <t>Estradas José Domingues Netto, SJR-150 e SPA 423</t>
  </si>
  <si>
    <t>Municipais - Fase 07 - Lote 052 - Estradas ESO-070 e TUR-020 - Obras e serviços de Recuperação Funcional - Extensão: 20,3 km</t>
  </si>
  <si>
    <t>Estrela dOeste; Turmalina</t>
  </si>
  <si>
    <t>Estradas ESO-070 e TUR-020</t>
  </si>
  <si>
    <t>Municipais - Fase 07 - Lote 053 - Estradas MEN-010, PTR-050 e PTR-353 - Obras e serviços de Recuperação Funcional - Extensão: 30 km</t>
  </si>
  <si>
    <t>Mendonça; Potirendaba</t>
  </si>
  <si>
    <t>Estradas MEN-010, PTR-050 e PTR-353</t>
  </si>
  <si>
    <t>Municipais - Fase 07 - Lote 054 - Estradas PTR-070 e BBS-364 - Obras e serviços de Recuperação Funcional - Extensão: 15 km</t>
  </si>
  <si>
    <t>Bady Bassitt; Potirendaba</t>
  </si>
  <si>
    <t>Estradas PTR-070 e BBS-364</t>
  </si>
  <si>
    <t>Municipais - Fase 07 - Lote 057 - Estradas FNP-060, ARH-020, ARH-393 e SAD-010 - Obras e serviços de Recuperação Funcional - Extensão: 24,76 km</t>
  </si>
  <si>
    <t>Ariranha; Fernando Prestes; Santa Adélia</t>
  </si>
  <si>
    <t>Estradas FNP-060, ARH-020, ARH-393 e SAD-010</t>
  </si>
  <si>
    <t>Municipais - Fase 07 - Lote 058 - Estrada MRE-999 - Obras e serviços de Pavimentação - Extensão: 11,5 km</t>
  </si>
  <si>
    <t>Mira Estrela</t>
  </si>
  <si>
    <t>Estrada MRE-999</t>
  </si>
  <si>
    <t>Municipais - Fase 07 - Lote 059 - Estradas NOV-020, CTV-020 e CTV-999 - Obras e serviços de Pavimentação - Extensão: 12,33 km</t>
  </si>
  <si>
    <t>Catanduva; Novais</t>
  </si>
  <si>
    <t>Estradas NOV-020, CTV-020 e CTV-999</t>
  </si>
  <si>
    <t>Municipais - Fase 07 - Lote 060 - Estradas do Serrote e Mário Alves Pereira - Obras e serviços de Pavimentação - Extensão: 10,102 km</t>
  </si>
  <si>
    <t>Guararema; Salesópolis</t>
  </si>
  <si>
    <t>Estradas do Serrote e Mário Alves Pereira</t>
  </si>
  <si>
    <t>Municipais - Fase 07 - Lote 061 - Estrada Governador Mario Covas Junior - Obras e serviços de Recuperação Funcional - Extensão: 7,4 km</t>
  </si>
  <si>
    <t>Itaquaquecetuba; Poá; Suzano</t>
  </si>
  <si>
    <t>Estrada Governador Mario Covas Junior</t>
  </si>
  <si>
    <t>Municipais - Fase 07 - Lote 062 - Estrada Cel. Sezefredo Fagundes - Obras e serviços de Recuperação Funcional - Extensão: 11,5 km</t>
  </si>
  <si>
    <t>Estrada Cel. Sezefredo Fagundes</t>
  </si>
  <si>
    <t>Municipais - Fase 07 - Lote 063 - Estradas Jaceguava e Paiol - Obras e serviços de Recuperação Funcional - Extensão: 13,5 km</t>
  </si>
  <si>
    <t>Embu-Guaçu; São Paulo</t>
  </si>
  <si>
    <t>Estradas Jaceguava e Paiol</t>
  </si>
  <si>
    <t>Municipais - Fase 07 - Lote 065 - Estrada VPS-060 - Obras e serviços de Pavimentação - Extensão: 22,8 km</t>
  </si>
  <si>
    <t>Valparaíso</t>
  </si>
  <si>
    <t>RA de Araçatuba</t>
  </si>
  <si>
    <t>Estrada VPS-060</t>
  </si>
  <si>
    <t>Municipais - Fase 07 - Lote 066 - Estradas BRA-308 e GLI-010 - Obras e serviços de Recuperação Funcional - Extensão: 24,4 km</t>
  </si>
  <si>
    <t>Brejo Alegre; Glicério</t>
  </si>
  <si>
    <t>Estradas BRA-308 e GLI-010</t>
  </si>
  <si>
    <t>Municipais - Fase 07 - Lote 067 - Estrada Contorno Viário de Ligação (SP 310) - Obras e serviços de Pavimentação - Extensão: 4,5 km</t>
  </si>
  <si>
    <t>Ilha Solteira</t>
  </si>
  <si>
    <t>Estrada Contorno Viário de Ligação (SP 310)</t>
  </si>
  <si>
    <t>Municipais - Fase 07 - Lote 068 - Estrada BTM-020 - Obras e serviços de Pavimentação - Extensão: 8,043 km</t>
  </si>
  <si>
    <t>Buritama</t>
  </si>
  <si>
    <t>Estrada BTM-020</t>
  </si>
  <si>
    <t>Municipais - Fase 07 - Lote 069 - Estradas LUR-049 e TUB-331 - Obras e serviços de Pavimentação - Extensão: 11,07 km</t>
  </si>
  <si>
    <t>Lourdes; Turiúba</t>
  </si>
  <si>
    <t>Estradas LUR-049 e TUB-331</t>
  </si>
  <si>
    <t>Municipais - Fase 07 - Lote 070 - Estradas de Interigação (SPI 627 e 310) - Obras e serviços de Recuperação Funcional - Extensão: 3,2 km</t>
  </si>
  <si>
    <t>Pereira Barreto</t>
  </si>
  <si>
    <t>Estradas de Interigação (SPI 627 e 310)</t>
  </si>
  <si>
    <t>Municipais - Fase 07 - Lote 071 - Estrada BGI-140 - Obras e serviços de Pavimentação - Extensão: 13,34 km</t>
  </si>
  <si>
    <t>Birigui</t>
  </si>
  <si>
    <t>Estrada BGI-140</t>
  </si>
  <si>
    <t>Municipais - Fase 07 - Lote 072 - Estrada SUZ-151 - Obras e serviços de Pavimentação - Extensão: 8,25 km</t>
  </si>
  <si>
    <t>Suzanápolis</t>
  </si>
  <si>
    <t>Estrada SUZ-151</t>
  </si>
  <si>
    <t>Municipais - Fase 07 - Lote 074 - Estradas MDP-353 e MDP-295 - Obras e serviços de Recuperação Funcional - Extensão: 28,4 km</t>
  </si>
  <si>
    <t>Mirandópolis</t>
  </si>
  <si>
    <t>Estradas MDP-353 e MDP-295</t>
  </si>
  <si>
    <t>Municipais - Fase 07 - Lote 075 - Estradas RNP-040, PRP-138 e BAS-050 - Obras e serviços de Pavimentação - Extensão: 23,7 km</t>
  </si>
  <si>
    <t>Bastos; Parapuã; Rinópolis</t>
  </si>
  <si>
    <t>Estradas RNP-040, PRP-138 e BAS-050</t>
  </si>
  <si>
    <t>Municipais - Fase 07 - Lote 077 - Estradas MPR-154, MPR-157, MPR-281 e MPR-374 - Obras e serviços de Pavimentação - Extensão: 20,2 km</t>
  </si>
  <si>
    <t>Mirante do Paranapanema</t>
  </si>
  <si>
    <t>RA de Presidente Prudente</t>
  </si>
  <si>
    <t>Estradas MPR-154, MPR-157, MPR-281 e MPR-374</t>
  </si>
  <si>
    <t>Municipais - Fase 07 - Lote 082 - Estradas SJB-358 e SJD-040 - Obras e serviços de Recuperação Funcional - Extensão: 21,4 km</t>
  </si>
  <si>
    <t>Santo Antônio do Jardim; São João da Boa Vista</t>
  </si>
  <si>
    <t>Estradas SJB-358 e SJD-040</t>
  </si>
  <si>
    <t xml:space="preserve">Municipais - Fase 07 - Lote 084 - Estradas BRO-070 e DRD-030 - Obras e serviços de Pavimentação - Extensão: 16,731 km </t>
  </si>
  <si>
    <t>Brotas; Dourado</t>
  </si>
  <si>
    <t>Estradas BRO-070 e DRD-030</t>
  </si>
  <si>
    <t>Municipais - Fase 07 - Lote 085 - Estrada SSG-326 - Obras e serviços de Pavimentação - Extensão: 13,01 km</t>
  </si>
  <si>
    <t>São Sebastião da Grama</t>
  </si>
  <si>
    <t>Obra Contratada a iniciar</t>
  </si>
  <si>
    <t>-</t>
  </si>
  <si>
    <t>Estrada SSG-326</t>
  </si>
  <si>
    <t>Municipais - Fase 07 - Lote 086 - Estradas TAM-010 e MOC-149 - Obras e serviços de Recuperação Funcional - Extensão: 35 km</t>
  </si>
  <si>
    <t>Mococa; Tambaú</t>
  </si>
  <si>
    <t>Estradas TAM-010 e MOC-149</t>
  </si>
  <si>
    <t>Municipais - Fase 07 - Lote 089 - Estradas AAI-060 e Antonio Serrate (dos Poletti) - Obras e serviços de Pavimentação - Extensão: 1,579 km</t>
  </si>
  <si>
    <t>Aguaí</t>
  </si>
  <si>
    <t>Estradas AAI-060 e Antonio Serrate (dos Poletti)</t>
  </si>
  <si>
    <t>Municipais - Fase 07 - Lote 092 - Estradas BA-14 e G-26 - Obras e serviços de Recuperação Funcional - Extensão: 25,3 km</t>
  </si>
  <si>
    <t>Barretos; Guaraci</t>
  </si>
  <si>
    <t>Estradas BA-14 e G-26</t>
  </si>
  <si>
    <t>Municipais - Fase 07 - Lote 093 - Estradas Dona Genoveva, José Chubaci, Guilherme Moura, Milton Jorge Marostica e VRD-010 - Obras e serviços de Recuperação Funcional - Extensão: 32,1 km</t>
  </si>
  <si>
    <t>Jaborandi; Terra Roxa; Viradouro</t>
  </si>
  <si>
    <t>Estradas Dona Genoveva, José Chubaci, Guilherme Moura, Milton Jorge Marostica e VRD-010</t>
  </si>
  <si>
    <t>Municipais - Fase 07 - Lote 094 - Estrada GRA-382 - Obras e serviços de Pavimentação - Extensão: 3,575 km</t>
  </si>
  <si>
    <t>Guaíra</t>
  </si>
  <si>
    <t>Estrada GRA-382</t>
  </si>
  <si>
    <t>Municipais - Fase 08 - Lote 001 - Estradas SMR-346 e Norma Marsom Biondo - Obras e serviços de Recuperação Funcional - Extensão: 8,5 km</t>
  </si>
  <si>
    <t>Sumaré</t>
  </si>
  <si>
    <t>Estradas SMR-346 e Norma Marsom Biondo</t>
  </si>
  <si>
    <t>Municipais - Fase 08 - Lote 002 - Estrada de Interigação (SP 147 e SP 360) - Obras e serviços de Recuperação Funcional - Extensão: 6,6 km</t>
  </si>
  <si>
    <t>Estrada de Interigação (SP 147 e SP 360)</t>
  </si>
  <si>
    <t>Municipais - Fase 08 - Lote 003 - Estradas Nelson Orcini e Dr. Ângelo Antonio Mérola - Obras e serviços de Recuperação Funcional - Extensão: 9,8 km</t>
  </si>
  <si>
    <t>Itapira; Lindóia</t>
  </si>
  <si>
    <t>Estradas Nelson Orcini e Dr. Ângelo Antonio Mérola</t>
  </si>
  <si>
    <t>Municipais - Fase 08 - Lote 004 - Estradas da Cooperativa e Faustino Bizetto - Obras e serviços de Recuperação Funcional - Extensão: 5,6 km</t>
  </si>
  <si>
    <t>Campo Limpo Paulista</t>
  </si>
  <si>
    <t>Estradas da Cooperativa e Faustino Bizetto</t>
  </si>
  <si>
    <t>Jaguariúna; Santo Antônio de Posse</t>
  </si>
  <si>
    <t>Louveira; Valinhos</t>
  </si>
  <si>
    <t>Municipais - Fase 08 - Lote 008 - Estrada Amatis José Franchi Vendão - Obras e serviços de Recuperação Funcional - Extensão: 6 km</t>
  </si>
  <si>
    <t>Serra Negra</t>
  </si>
  <si>
    <t>Estrada Amatis José Franchi Vendão</t>
  </si>
  <si>
    <t>Municipais - Fase 08 - Lote 009 - Estrada Argeu Mariano de Lima Serrinha - Obras e serviços de Recuperação Funcional - Extensão: 4,5 km</t>
  </si>
  <si>
    <t>Vargem</t>
  </si>
  <si>
    <t>Estrada Argeu Mariano de Lima Serrinha</t>
  </si>
  <si>
    <t>Municipais - Fase 08 - Lote 010 - Estrada JNP-267 - Obras e serviços de Recuperação Funcional - Extensão: 11,8 km</t>
  </si>
  <si>
    <t>Joanópolis</t>
  </si>
  <si>
    <t>Estrada JNP-267</t>
  </si>
  <si>
    <t>Municipais - Fase 08 - Lote 016 - Estradas CFD-290 e POG-245 - Obras e serviços de Pavimentação - Extensão: 10,8 km</t>
  </si>
  <si>
    <t>Cafelândia; Pongaí</t>
  </si>
  <si>
    <t>Estradas CFD-290 e POG-245</t>
  </si>
  <si>
    <t>Municipais - Fase 08 - Lote 018 - Estradas URU-030, PRI-114 e RPG-010 - Obras e serviços de Recuperação Funcional - Extensão: 17,13 km</t>
  </si>
  <si>
    <t>Pirajuí; Reginópolis; Uru</t>
  </si>
  <si>
    <t>Estradas URU-030, PRI-114 e RPG-010</t>
  </si>
  <si>
    <t>Municipais - Fase 08 - Lote 020 - Estradas DCV-010, DCV-323 e SRQ-190 - Obras e serviços de Recuperação Funcional - Extensão: 22,2 km</t>
  </si>
  <si>
    <t>Descalvado; Santa Rita do Passa Quatro</t>
  </si>
  <si>
    <t>Estradas DCV-010, DCV-323 e SRQ-190</t>
  </si>
  <si>
    <t>Municipais - Fase 08 - Lote 021 - Estradas AMB-326, AMB-440 e SLC-318 - Obras e serviços de Recuperação Funcional - Extensão: 12,5 km</t>
  </si>
  <si>
    <t>Américo Brasiliense; Santa Lúcia</t>
  </si>
  <si>
    <t>Estradas AMB-326, AMB-440 e SLC-318</t>
  </si>
  <si>
    <t>Municipais - Fase 08 - Lote 024 - Estradas SAB-020 e Manoel Luiz de Souza - Obras e serviços de Recuperação Funcional - Extensão: 14,2 km</t>
  </si>
  <si>
    <t>Santa Branca</t>
  </si>
  <si>
    <t>Estradas SAB-020 e Manoel Luiz de Souza</t>
  </si>
  <si>
    <t>Municipais - Fase 08 - Lote 025 - Estrada SBS-455 - Obras e serviços de Recuperação Funcional - Extensão: 17,37 km</t>
  </si>
  <si>
    <t>Estrada SBS-455</t>
  </si>
  <si>
    <t>Municipais - Fase 08 - Lote 027 - Estrada PQT-010 - Obras e serviços de Recuperação Funcional - Extensão: 13,87 km</t>
  </si>
  <si>
    <t>Piquete</t>
  </si>
  <si>
    <t>Estrada PQT-010</t>
  </si>
  <si>
    <t>Municipais - Fase 08 - Lote 029 - Estrada Pref. Oswaldo de Paula Cardoso - Obras e serviços de Recuperação Funcional - Extensão: 20,9 km</t>
  </si>
  <si>
    <t>Silveiras</t>
  </si>
  <si>
    <t>Estrada Pref. Oswaldo de Paula Cardoso</t>
  </si>
  <si>
    <t>Municipais - Fase 08 - Lote 032 - Estrada PIN-040 - Obras e serviços de Recuperação Funcional - Extensão: 15 km</t>
  </si>
  <si>
    <t>Pindamonhangaba</t>
  </si>
  <si>
    <t>Municipais - Fase 08 - Lote 033 - Estradas ARI-010 e LZN-S.D. - Obras e serviços de Pavimentação - Extensão: 8,683 km</t>
  </si>
  <si>
    <t>Arco-Íris; Luiziânia</t>
  </si>
  <si>
    <t>Estradas ARI-010 e LZN-S.D.</t>
  </si>
  <si>
    <t>Municipais - Fase 08 - Lote 034 - Estradas LTC-030 e ASS-010 - Obras e serviços de Recuperação Funcional - Extensão: 33,8 km</t>
  </si>
  <si>
    <t>Assis; Lutécia</t>
  </si>
  <si>
    <t>Estradas LTC-030 e ASS-010</t>
  </si>
  <si>
    <t>Municipais - Fase 08 - Lote 036 - Estradas GMB-448 e JLM-050 - Obras e serviços de Recuperação Funcional - Extensão: 18,6 km</t>
  </si>
  <si>
    <t>Guaimbê; Júlio Mesquita</t>
  </si>
  <si>
    <t>Estradas GMB-448 e JLM-050</t>
  </si>
  <si>
    <t>Municipais - Fase 08 - Lote 037 - Estrada MAR-010 - Obras e serviços de Recuperação Funcional - Extensão: 12,95 km</t>
  </si>
  <si>
    <t>Marília</t>
  </si>
  <si>
    <t>Estrada MAR-010</t>
  </si>
  <si>
    <t>Municipais - Fase 08 - Lote 038 - Estrada OCA-010 - Obras e serviços de Recuperação Funcional - Extensão: 8,54 km</t>
  </si>
  <si>
    <t>Ocauçu</t>
  </si>
  <si>
    <t>Estrada OCA-010</t>
  </si>
  <si>
    <t>Municipais - Fase 08 - Lote 039 - Estrada TGI-030 - Obras e serviços de Recuperação Funcional - Extensão: 10,4 km</t>
  </si>
  <si>
    <t>Taguaí</t>
  </si>
  <si>
    <t>Estrada TGI-030</t>
  </si>
  <si>
    <t>Municipais - Fase 08 - Lote 042 - Estradas IGP-146 e BTZ-050 - Obras e serviços de Recuperação Funcional - Extensão: 6,993 km</t>
  </si>
  <si>
    <t>Buritizal; Igarapava</t>
  </si>
  <si>
    <t>Estradas IGP-146 e BTZ-050</t>
  </si>
  <si>
    <t>Municipais - Fase 08 - Lote 043 - Estrada IPU-050 - Obras e serviços de Recuperação Funcional - Extensão: 9,9 km</t>
  </si>
  <si>
    <t>Ipuã</t>
  </si>
  <si>
    <t>Estrada IPU-050</t>
  </si>
  <si>
    <t>Municipais - Fase 08 - Lote 044 - Estrada JRQ-040 - Obras e serviços de Recuperação Funcional - Extensão: 5,5 km</t>
  </si>
  <si>
    <t>Jeriquara</t>
  </si>
  <si>
    <t>Estrada JRQ-040</t>
  </si>
  <si>
    <t>Municipais - Fase 08 - Lote 046 - Estrada Tereza Nocera Agostinho - Obras e serviços de Recuperação Funcional - Extensão: 5 km</t>
  </si>
  <si>
    <t>Dumont</t>
  </si>
  <si>
    <t>Estrada Tereza Nocera Agostinho</t>
  </si>
  <si>
    <t>Municipais - Fase 08 - Lote 047 - Estrada GUR-040 - Obras e serviços de Recuperação Funcional - Extensão: 5,8 km</t>
  </si>
  <si>
    <t>Guará</t>
  </si>
  <si>
    <t>Estrada GUR-040</t>
  </si>
  <si>
    <t>Municipais - Fase 08 - Lote 048 - Estrada IVR-382 - Obras e serviços de Recuperação Funcional - Extensão: 9,7 km</t>
  </si>
  <si>
    <t>Ituverava</t>
  </si>
  <si>
    <t>Estrada IVR-382</t>
  </si>
  <si>
    <t>Municipais - Fase 08 - Lote 050 - Estrada BTZ-139 - Obras e serviços de Pavimentação - Extensão: 4,7 km</t>
  </si>
  <si>
    <t>Buritizal</t>
  </si>
  <si>
    <t>Estrada BTZ-139</t>
  </si>
  <si>
    <t>Municipais - Fase 08 - Lote 051 - Estradas NEP-030 e NIP-388 - Obras e serviços de Recuperação Funcional - Extensão: 18,6 km</t>
  </si>
  <si>
    <t>Neves Paulista; Nipoã</t>
  </si>
  <si>
    <t>Estradas NEP-030 e NIP-388</t>
  </si>
  <si>
    <t>Municipais - Fase 08 - Lote 052 - Estradas ACP-050 e AVF-010 - Obras e serviços de Recuperação Funcional - Extensão: 17,48 km</t>
  </si>
  <si>
    <t>Álvares Florence; Américo de Campos</t>
  </si>
  <si>
    <t>Estradas ACP-050 e AVF-010</t>
  </si>
  <si>
    <t>Municipais - Fase 08 - Lote 053 - Estradas PPL-381 e OUR-324 - Obras e serviços de Recuperação Funcional - Extensão: 9,9 km</t>
  </si>
  <si>
    <t>Ouroeste; Populina</t>
  </si>
  <si>
    <t>Estradas PPL-381 e OUR-324</t>
  </si>
  <si>
    <t>Municipais - Fase 08 - Lote 054 - Estradas MSS-474, NEP-010, SJR-325 e MSS-352 - Obras e serviços de Recuperação Funcional - Extensão: 10,2 km</t>
  </si>
  <si>
    <t>Mirassol; Neves Paulista; São José do Rio Preto</t>
  </si>
  <si>
    <t>Estradas MSS-474, NEP-010, SJR-325 e MSS-352</t>
  </si>
  <si>
    <t>Municipais - Fase 08 - Lote 055 - Estradas IJO-030, IJO-380, IJO-463, NVH-010 e NVH-349 - Obras e serviços de Recuperação Funcional - Extensão: 37,3 km</t>
  </si>
  <si>
    <t>Itajobi; Novo Horizonte</t>
  </si>
  <si>
    <t>Estradas IJO-030, IJO-380, IJO-463, NVH-010 e NVH-349</t>
  </si>
  <si>
    <t>Municipais - Fase 08 - Lote 056 - Estrada URP-020 - Obras e serviços de Recuperação Funcional - Extensão: 12,91 km</t>
  </si>
  <si>
    <t>Urupês</t>
  </si>
  <si>
    <t>Estrada URP-020</t>
  </si>
  <si>
    <t>Municipais - Fase 08 - Lote 057 - Estradas PRN-050, PRN-170, PRN-346 e MSP-170 - Obras e serviços de Recuperação Funcional - Extensão: 17 km</t>
  </si>
  <si>
    <t>Mesópolis; Paranapuã</t>
  </si>
  <si>
    <t>Estradas PRN-050, PRN-170, PRN-346 e MSP-170</t>
  </si>
  <si>
    <t>Municipais - Fase 08 - Lote 058 - Estradas SAL-010, SAL-153, SAL-369 e SAL-477 - Obras e serviços de Recuperação Funcional - Extensão: 12,2 km</t>
  </si>
  <si>
    <t>Sales</t>
  </si>
  <si>
    <t>Estradas SAL-010, SAL-153, SAL-369 e SAL-477</t>
  </si>
  <si>
    <t>Municipais - Fase 08 - Lote 061 - Estrada do Sabaúna - Obras e serviços de Recuperação Funcional - Extensão: 6,7 km</t>
  </si>
  <si>
    <t>Mogi das Cruzes</t>
  </si>
  <si>
    <t>Estrada do Sabaúna</t>
  </si>
  <si>
    <t>Municipais - Fase 08 - Lote 062 - Estradas do Parque Alpina, do Monte Alegre e Rio do Peixe - Obras e serviços de Recuperação Funcional - Extensão: 6,5 km</t>
  </si>
  <si>
    <t>Igaratá</t>
  </si>
  <si>
    <t>Estradas do Parque Alpina, do Monte Alegre e Rio do Peixe</t>
  </si>
  <si>
    <t>Municipais - Fase 08 - Lote 064 - Estrada da Cooperativa - Obras e serviços de Recuperação Funcional - Extensão: 2,4 km</t>
  </si>
  <si>
    <t>Ribeirão Pires</t>
  </si>
  <si>
    <t>Estrada da Cooperativa</t>
  </si>
  <si>
    <t>Municipais - Fase 08 - Lote 067 - Estradas MDP-134 e MDP-040 - Obras e serviços de Recuperação Funcional - Extensão: 20,34 km</t>
  </si>
  <si>
    <t>Estradas MDP-134 e MDP-040</t>
  </si>
  <si>
    <t>Municipais - Fase 08 - Lote 068 - Estrada MDP-040 - Obras e serviços de Recuperação Funcional - Extensão: 24,6 km</t>
  </si>
  <si>
    <t>Mirandópolis; Pereira Barreto</t>
  </si>
  <si>
    <t>Estrada MDP-040</t>
  </si>
  <si>
    <t>Municipais - Fase 08 - Lote 070 - Estrada IEP-010 - Obras e serviços de Pavimentação - Extensão: 4,197 km</t>
  </si>
  <si>
    <t>Iepê</t>
  </si>
  <si>
    <t>Estrada IEP-010</t>
  </si>
  <si>
    <t>Municipais - Fase 08 - Lote 075 - Estrada SMS-239 - Obras e serviços de Recuperação Funcional - Extensão: 9,92 km</t>
  </si>
  <si>
    <t>Santa Maria da Serra</t>
  </si>
  <si>
    <t>Estrada SMS-239</t>
  </si>
  <si>
    <t>Municipais - Fase 08 - Lote 076 - Estrada ITR-020 - Obras e serviços de Pavimentação - Extensão: 6 km</t>
  </si>
  <si>
    <t>Itirapina</t>
  </si>
  <si>
    <t>Estrada ITR-020</t>
  </si>
  <si>
    <t>Municipais - Fase 08 - Lote 077 - Estradas PNG-046 e SCP-040 - Obras e serviços de Recuperação Funcional - Extensão: 17,96 km</t>
  </si>
  <si>
    <t>Pirassununga; Santa Cruz das Palmeiras</t>
  </si>
  <si>
    <t>Estradas PNG-046 e SCP-040</t>
  </si>
  <si>
    <t>Municipais - Fase 08 - Lote 078 - Estrada PFR-010 - Obras e serviços de Recuperação Funcional - Extensão: 12,38 km</t>
  </si>
  <si>
    <t>Porto Ferreira</t>
  </si>
  <si>
    <t>Estrada PFR-010</t>
  </si>
  <si>
    <t>Municipais - Fase 07 - Lote 039 - Estradas TJP-350, TJP-285 e TGI-010 - Obras e serviços de Pavimentação - Extensão: 14,9 km</t>
  </si>
  <si>
    <t>Taguaí; Tejupá</t>
  </si>
  <si>
    <t>Estradas TJP-350, TJP-285 e TGI-010</t>
  </si>
  <si>
    <t>Municipais - Fase 06 - Lote 034 - Estradas TQR-430 e CDR-060 - Obras e serviços de Recuperação Funcional - Extensão: 10,1 km</t>
  </si>
  <si>
    <t>Cândido Rodrigues; Taquaritinga</t>
  </si>
  <si>
    <t>Estradas TQR-430 e CDR-060</t>
  </si>
  <si>
    <t>Municipais - Fase 07 - Lote 008 - Estrada QUA-000 - Obras e serviços de Pavimentação - Extensão: 6,538 km</t>
  </si>
  <si>
    <t>Quadra</t>
  </si>
  <si>
    <t>Estrada QUA-000</t>
  </si>
  <si>
    <t>Municipais - Fase 08 - Lote 011 - Estrada PIE-001 - Obras e serviços de Pavimentação - Extensão: 6,203 km</t>
  </si>
  <si>
    <t>Piedade</t>
  </si>
  <si>
    <t>Estrada PIE-001</t>
  </si>
  <si>
    <t>Municipais - Fase 08 - Lote 015 - Estrada JUM-001 - Obras e serviços de Pavimentação - Extensão: 4,857 km</t>
  </si>
  <si>
    <t>Jumirim</t>
  </si>
  <si>
    <t>Estrada JUM-001</t>
  </si>
  <si>
    <t>Municipais - Fase 08 - Lote 079 - Estrada BRO-010 - Obras e serviços de Pavimentação - Extensão: 1,81 km</t>
  </si>
  <si>
    <t>Brotas</t>
  </si>
  <si>
    <t>Estrada BRO-010</t>
  </si>
  <si>
    <t>Municipais - Fase 08 - Lote 074 - Estrada NAN-175 - Obras e serviços de Pavimentação - Extensão: 3,473 km</t>
  </si>
  <si>
    <t>Nantes</t>
  </si>
  <si>
    <t>Estrada NAN-175</t>
  </si>
  <si>
    <t>Municipais - Fase 08 - Lote 073 - Estrada RHR-352 - Obras e serviços de Pavimentação - Extensão: 6,052 km</t>
  </si>
  <si>
    <t>Rancharia</t>
  </si>
  <si>
    <t>Estrada RHR-352</t>
  </si>
  <si>
    <t>Municipais - Fase 08 - Lote 069 - Estradas BTM-348 e LOU-334 - Obras e serviços de Recuperação Funcional - Extensão: 13,3 km</t>
  </si>
  <si>
    <t>Buritama; Lourdes</t>
  </si>
  <si>
    <t>Estradas BTM-348 e LOU-334</t>
  </si>
  <si>
    <t>Municipais - Fase 08 - Lote 060 - Estrada Octavio Della Torre - Obras e serviços de Recuperação Funcional - Extensão: 3,2 km</t>
  </si>
  <si>
    <t>Francisco Morato</t>
  </si>
  <si>
    <t>Estrada Octavio Della Torre</t>
  </si>
  <si>
    <t>Municipais - Fase 08 - Lote 049 - Estrada BTZ-020 - Obras e serviços de Pavimentação - Extensão: 2,427 km</t>
  </si>
  <si>
    <t>Estrada BTZ-020</t>
  </si>
  <si>
    <t>Municipais - Fase 08 - Lote 030 - Estradas TMN-356 e São Miguel - Obras e serviços de Recuperação Funcional - Extensão: 6,8 km</t>
  </si>
  <si>
    <t>Tremembé</t>
  </si>
  <si>
    <t>Estradas TMN-356 e São Miguel</t>
  </si>
  <si>
    <t>Municipais - Fase 02 - Lote 031 - Estrada SLO-339 - Obras e serviços de Recuperação Funcional - Extensão: 11,3 km</t>
  </si>
  <si>
    <t>Sales Oliveira</t>
  </si>
  <si>
    <t>Estrada SLO-339</t>
  </si>
  <si>
    <t>Municipais - Fase 02 - Lote 039 - Estrada dos Fernandes - Sete Cruzes - Obras e serviços de Recuperação Funcional - Extensão: 12,86 km</t>
  </si>
  <si>
    <t>Ribeirão Pires; Suzano</t>
  </si>
  <si>
    <t>Estrada dos Fernandes Sete Cruzes</t>
  </si>
  <si>
    <t>Municipais - Fase 02 - Lote 040 - Estradas da Represinha, da Barragem - Municipal - Caputeiros - Ressaca, da Barragem e da Ressaca - Obras e serviços de Recuperação Funcional - Extensão: 10,1 km</t>
  </si>
  <si>
    <t>Cotia; Embu das Artes; Itapecerica da Serra</t>
  </si>
  <si>
    <t>Estradas da Represinha, da Barragem Municipal Caputeiros, Ressaca, da Barragem e da Ressaca</t>
  </si>
  <si>
    <t>Municipais - Fase 02 - Lote 042 - Estradas LZN-236 e STA-348 - Obras e serviços de Recuperação Funcional - Extensão: 20,2 km</t>
  </si>
  <si>
    <t>Luiziânia; Santópolis do Aguapeí</t>
  </si>
  <si>
    <t>Estradas LZN-236 e STA-348</t>
  </si>
  <si>
    <t>Municipais - Fase 08 - Lote 022 - Estradas ARA-080 e MAT-030 - Obras e serviços de Recuperação Funcional - Extensão: 21 km</t>
  </si>
  <si>
    <t>Araraquara; Matão</t>
  </si>
  <si>
    <t>Estradas ARA-080 e MAT-030</t>
  </si>
  <si>
    <t xml:space="preserve">Municipais - Fase 02 - Lote 052 - Estrada SGT-273 - Obras e serviços de Pavimentação - Extensão: 2,85 km </t>
  </si>
  <si>
    <t>Santa Gertrudes</t>
  </si>
  <si>
    <t>Estrada SGT-273</t>
  </si>
  <si>
    <t>Municipais - Fase 08 - Lote 012 - Estrada PIE-002 - Obras e serviços de Pavimentação - Extensão: 2,966 km</t>
  </si>
  <si>
    <t>Estrada PIE-002</t>
  </si>
  <si>
    <t>Municipais - Fase 03 - Lote 017 - Estrada DCV-070 - Obras e serviços de Recuperação Funcional - Extensão: 16,95 km</t>
  </si>
  <si>
    <t>Descalvado</t>
  </si>
  <si>
    <t>Estrada DCV-070</t>
  </si>
  <si>
    <t>Municipais - Fase 07 - Lote 090 - Estrada MGG-010 - Obras e serviços de Recuperação Funcional - Extensão: 9,4 km</t>
  </si>
  <si>
    <t>Mogi Guaçu</t>
  </si>
  <si>
    <t>Estrada MGG-010</t>
  </si>
  <si>
    <t xml:space="preserve">Municipais - Fase 07 - Lote 088 - Estrada COR-283 - Obras e serviços de Pavimentação - Extensão: 5,37 km </t>
  </si>
  <si>
    <t>Cordeirópolis</t>
  </si>
  <si>
    <t>Estrada COR-283</t>
  </si>
  <si>
    <t>Municipais - Fase 07 - Lote 076 - Estrada Taciba - Obras e serviços de Pavimentação - Extensão: 3,645 km</t>
  </si>
  <si>
    <t>Taciba</t>
  </si>
  <si>
    <t>Estrada Taciba</t>
  </si>
  <si>
    <t>Municipais - Fase 03 - Lote 036 - Estrada SAD-132 - Obras e serviços de Recuperação Funcional - Extensão: 7,3 km</t>
  </si>
  <si>
    <t>Santa Adélia</t>
  </si>
  <si>
    <t>Estrada SAD-132</t>
  </si>
  <si>
    <t>Municipais - Fase 03 - Lote 045 - Estradas BGI-367, BGI-475, CRD-050 e BRN-432 - Obras e serviços de Recuperação Funcional - Extensão: 28,27 km</t>
  </si>
  <si>
    <t>Birigui; Braúna; Coroados</t>
  </si>
  <si>
    <t>Estradas BGI-367, BGI-475, CRD-050 e BRN-432</t>
  </si>
  <si>
    <t>Municipais - Fase 03 - Lote 053 - Estradas MAP-408 e CLN-370 - Obras e serviços de Recuperação Funcional - Extensão: 24,08 km</t>
  </si>
  <si>
    <t>Colina; Monte Azul Paulista</t>
  </si>
  <si>
    <t>Estradas MAP-408 e CLN-370</t>
  </si>
  <si>
    <t>Municipais - Fase 03 - Lote 054 - Estradas João Carlos Rosa e João Carlos Rosa - Obras e serviços de Recuperação Funcional - Extensão: 13,2 km</t>
  </si>
  <si>
    <t>Cajobi; Embaúba</t>
  </si>
  <si>
    <t>Estradas João Carlos Rosa e João Carlos Rosa</t>
  </si>
  <si>
    <t>Municipais - Fase 07 - Lote 064 - Estrada Contorno Viário de Ligação (SP 473) - Obras e serviços de Pavimentação - Extensão: 2,548 km</t>
  </si>
  <si>
    <t>Nova Luzitânia</t>
  </si>
  <si>
    <t>Estrada Contorno Viário de Ligação (SP 473)</t>
  </si>
  <si>
    <t>Municipais - Fase 07 - Lote 056 - Estrada SAT-262 - Obras e serviços de Pavimentação - Extensão: 3,036 km</t>
  </si>
  <si>
    <t>Santa Albertina</t>
  </si>
  <si>
    <t>Estrada SAT-262</t>
  </si>
  <si>
    <t>Municipais - Fase 07 - Lote 029 - Estrada de Ligação Municipal - Obras e serviços de Recuperação Funcional - Extensão: 3,4 km</t>
  </si>
  <si>
    <t>Guarujá</t>
  </si>
  <si>
    <t>Estrada de Ligação Municipal</t>
  </si>
  <si>
    <t>Elias Fausto</t>
  </si>
  <si>
    <t>Municipais - Fase 05 - Lote 002 - Estradas Antônio Nogueira e ATN-142 - Obras e serviços de Pavimentação - Extensão: 7,72 km</t>
  </si>
  <si>
    <t>Artur Nogueira; Cosmópolis</t>
  </si>
  <si>
    <t>Estradas Antônio Nogueira e ATN-142</t>
  </si>
  <si>
    <t>Municipais - Fase 05 - Lote 004 - Estrada ITU-040 - Obras e serviços de Pavimentação - Extensão: 16,9 km</t>
  </si>
  <si>
    <t>Itu</t>
  </si>
  <si>
    <t>Estrada ITU-040</t>
  </si>
  <si>
    <t>Municipais - Fase 05 - Lote 005 - Estrada CAT-120 - Obras e serviços de Pavimentação - Extensão: 6 km</t>
  </si>
  <si>
    <t>Capela do Alto</t>
  </si>
  <si>
    <t>Estrada CAT-120</t>
  </si>
  <si>
    <t>Municipais - Fase 05 - Lote 007 - Estradas ARV-130, PDN-167 e BRC-040 - Obras e serviços de Pavimentação - Extensão: 24,035 km</t>
  </si>
  <si>
    <t>Arealva; Boracéia; Pederneiras</t>
  </si>
  <si>
    <t>Estradas ARV-130, PDN-167 e BRC-040</t>
  </si>
  <si>
    <t xml:space="preserve">Municipais - Fase 05 - Lote 009 - Estradas MNA-020, MNA-307 e TAI-010 - Obras e serviços de Pavimentação - Extensão: 10,558 km </t>
  </si>
  <si>
    <t>Monte Alto; Taiaçu</t>
  </si>
  <si>
    <t>Estradas MNA-020, MNA-307 e TAI-010</t>
  </si>
  <si>
    <t xml:space="preserve">Municipais - Fase 05 - Lote 010 - Estrada de Ligação Municipal - Obras e serviços de Pavimentação - Extensão: 18,81 km </t>
  </si>
  <si>
    <t>Ilha Comprida</t>
  </si>
  <si>
    <t>Em Execução</t>
  </si>
  <si>
    <t xml:space="preserve">Municipais - Fase 05 - Lote 012 - Estrada SJR-150 - Obras e serviços de Pavimentação - Extensão: 1,440 km </t>
  </si>
  <si>
    <t xml:space="preserve">Contratação de obras e serviços de recuperação funcional da SJR-150, trecho contemplando o Município de São José Do Rio Preto com extensão total de 1,440 km.  </t>
  </si>
  <si>
    <t>São José do Rio Preto</t>
  </si>
  <si>
    <t>Estrada SJR-150</t>
  </si>
  <si>
    <t>Municipais - Fase 05 - Lote 013 - Estradas PAL-040 e TNB-010 - Obras e serviços de Pavimentação - Extensão: 17,9 km</t>
  </si>
  <si>
    <t>Palestina; Tanabi</t>
  </si>
  <si>
    <t>Estradas PAL-040 e TNB-010</t>
  </si>
  <si>
    <t xml:space="preserve">Municipais - Fase 05 - Lote 014 - Estrada RBN-359 - Obras e serviços de Pavimentação - Extensão: 5,453 km </t>
  </si>
  <si>
    <t>Rubinéia</t>
  </si>
  <si>
    <t>Estrada RBN-359</t>
  </si>
  <si>
    <t>Municipais - Fase 06 - Lote 075 - Estrada do Bonsucesso - Obras e serviços de Recuperação Funcional - Extensão: 7,3 km</t>
  </si>
  <si>
    <t>Guarulhos; Itaquaquecetuba</t>
  </si>
  <si>
    <t>Estrada do Bonsucesso</t>
  </si>
  <si>
    <t>Municipais - Fase 05 - Lote 015 - Estrada SJR-350 - Obras e serviços de Recuperação Funcional - Extensão: 3,775 km</t>
  </si>
  <si>
    <t>Estrada SJR-350</t>
  </si>
  <si>
    <t>Municipais - Fase 05 - Lote 017 - Estradas NIP-020 e NEP-281 - Obras e serviços de Pavimentação - Extensão: 13,1 km</t>
  </si>
  <si>
    <t>Estradas NIP-020 e NEP-281</t>
  </si>
  <si>
    <t>Municipais - Fase 05 - Lote 018 - Estradas Joaquim Pereira de Carvalho, Romildo Tardelli, Itapeti de Furnas e Furuyama - Obras e serviços de Pavimentação - Extensão: 11,56 km</t>
  </si>
  <si>
    <t>Mogi das Cruzes; Suzano</t>
  </si>
  <si>
    <t>Estradas Joaquim Pereira de Carvalho, Romildo Tardelli, Itapeti de Furnas e Furuyama</t>
  </si>
  <si>
    <t>Municipais - Fase 05 - Lote 020 - Estrada Elias Alves da Costa - Obras e serviços de Recuperação Funcional - Extensão: 9,89 km</t>
  </si>
  <si>
    <t>Itapevi; Vargem Grande Paulista</t>
  </si>
  <si>
    <t>Estrada Elias Alves da Costa</t>
  </si>
  <si>
    <t>Municipais - Fase 05 - Lote 021 - Estrada da Vargem Grande - Obras e serviços de Pavimentação - Extensão: 5,772 km</t>
  </si>
  <si>
    <t>Franco da Rocha</t>
  </si>
  <si>
    <t>Estrada da Vargem Grande</t>
  </si>
  <si>
    <t>Municipais - Fase 05 - Lote 022 - Estrada da Barragem - Obras e serviços de Pavimentação - Extensão: 7,5 km</t>
  </si>
  <si>
    <t>Cotia</t>
  </si>
  <si>
    <t>Estrada da Barragem</t>
  </si>
  <si>
    <t>Municipais - Fase 05 - Lote 023 - Estrada do Sertãozinho - Obras e serviços de Recuperação Funcional - Extensão: 12,77 km</t>
  </si>
  <si>
    <t>Biritiba Mirim; Mogi das Cruzes</t>
  </si>
  <si>
    <t>Estrada do Sertãozinho</t>
  </si>
  <si>
    <t>Municipais - Fase 05 - Lote 024 - Estrada dos Cinco Lagos e Pirucaia Mário Romero - Obras e serviços de Pavimentação - Extensão: 12,76 km</t>
  </si>
  <si>
    <t>Mairiporã</t>
  </si>
  <si>
    <t>Estrada dos Cinco Lagos e Pirucaia Mário Romero</t>
  </si>
  <si>
    <t xml:space="preserve">Municipais - Fase 05 - Lote 025 - Estrada dos Porretes - Obras e serviços de Pavimentação - Extensão: 5,779 km </t>
  </si>
  <si>
    <t>Estrada dos Porretes</t>
  </si>
  <si>
    <t>Municipais - Fase 05 - Lote 027 - Estradas NCH-125, SAR-010 e SPV-061 - Obras e serviços de Pavimentação - Extensão: 14 km</t>
  </si>
  <si>
    <t>Nova Castilho; Nova Luzitânia; Santo Antônio do Aracanguá</t>
  </si>
  <si>
    <t>Estradas NCH-125, SAR-010 e SPV-061</t>
  </si>
  <si>
    <t>Municipais - Fase 06 - Lote 065 - Estrada PGT-040 - Obras e serviços de Recuperação Funcional - Extensão: 6 km</t>
  </si>
  <si>
    <t>Pontes Gestal</t>
  </si>
  <si>
    <t>Estrada PGT-040</t>
  </si>
  <si>
    <t>Municipais - Fase 05 - Lote 028 - Estradas GES-348 e SPV-062 - Obras e serviços de Pavimentação - Extensão: 16,1 km</t>
  </si>
  <si>
    <t>General Salgado</t>
  </si>
  <si>
    <t>Estradas GES-348 e SPV-062</t>
  </si>
  <si>
    <t>Municipais - Fase 05 - Lote 029 - Estrada de Interligação (SP 425) - Obras e serviços de Pavimentação - Extensão: 8,2 km</t>
  </si>
  <si>
    <t>José Bonifácio</t>
  </si>
  <si>
    <t>Estrada de Interligação (SP 425)</t>
  </si>
  <si>
    <t>Municipais - Fase 05 - Lote 030 - Estradas CLM-060 e CLM-080 - Obras e serviços de Pavimentação - Extensão: 8,34 km</t>
  </si>
  <si>
    <t>Clementina</t>
  </si>
  <si>
    <t>Estradas CLM-060 e CLM-080</t>
  </si>
  <si>
    <t xml:space="preserve">Municipais - Fase 05 - Lote 031 - Estradas BIL-247 e ART-388 - Obras e serviços de Pavimentação - Extensão: 14,5 km </t>
  </si>
  <si>
    <t>Araçatuba; Bilac</t>
  </si>
  <si>
    <t>Estradas BIL-247 e ART-388</t>
  </si>
  <si>
    <t>Municipais - Fase 05 - Lote 032 - Estrada ZCR-187 - Obras e serviços de Pavimentação - Extensão: 8,5 km</t>
  </si>
  <si>
    <t>Zacarias</t>
  </si>
  <si>
    <t>Estrada ZCR-187</t>
  </si>
  <si>
    <t>Municipais - Fase 05 - Lote 033 - Estradas ADD-247 e ADD-050  - Obras e serviços de Pavimentação - Extensão: 6,478 km</t>
  </si>
  <si>
    <t>Andradina</t>
  </si>
  <si>
    <t xml:space="preserve">Estradas ADD-247 e ADD-050 </t>
  </si>
  <si>
    <t>Municipais - Fase 05 - Lote 034 - Estrada PSP-140 - Obras e serviços de Pavimentação - Extensão: 3,76 km</t>
  </si>
  <si>
    <t>Presidente Prudente</t>
  </si>
  <si>
    <t>Estrada PSP-140</t>
  </si>
  <si>
    <t>Municipais - Fase 05 - Lote 036 - Estrada PSP-010 - Obras e serviços de Pavimentação - Extensão: 10,44 km</t>
  </si>
  <si>
    <t>Estrada PSP-010</t>
  </si>
  <si>
    <t>Municipais - Fase 05 - Lote 037 - Estradas CBU-010 e MRP-040 - Obras e serviços de Pavimentação - Extensão: 12,87 km</t>
  </si>
  <si>
    <t>Caiabu; Mariápolis</t>
  </si>
  <si>
    <t>Estradas CBU-010 e MRP-040</t>
  </si>
  <si>
    <t>Municipais - Fase 05 - Lote 038 - Estradas MTO-010 e PRA-050 - Obras e serviços de Pavimentação - Extensão: 17,07 km</t>
  </si>
  <si>
    <t>Martinópolis; Pracinha</t>
  </si>
  <si>
    <t>Estradas MTO-010 e PRA-050</t>
  </si>
  <si>
    <t>Municipais - Fase 05 - Lote 041 - Estradas TCB-180 e NRD-273 - Obras e serviços de Pavimentação - Extensão: 17,45 km</t>
  </si>
  <si>
    <t>Narandiba; Taciba</t>
  </si>
  <si>
    <t>Estradas TCB-180 e NRD-273</t>
  </si>
  <si>
    <t>Municipais - Fase 05 - Lote 042 - Estrada RCL-040 - Obras e serviços de Pavimentação - Extensão: 3,7 km</t>
  </si>
  <si>
    <t>Rio Claro</t>
  </si>
  <si>
    <t>Estrada RCL-040</t>
  </si>
  <si>
    <t>Municipais - Fase 05 - Lote 046 - Estradas OLP-020, SV-1 e Milton Domingues - Obras e serviços de Pavimentação - Extensão: 12,18 km</t>
  </si>
  <si>
    <t>Olímpia; Severínia</t>
  </si>
  <si>
    <t>Estradas OLP-020, SV-1 e Milton Domingues</t>
  </si>
  <si>
    <t>Municipais - Fase 05 - Lote 047 - Estrada ATR-248 - Obras e serviços de Pavimentação - Extensão: 13,84 km</t>
  </si>
  <si>
    <t>Altair</t>
  </si>
  <si>
    <t>Estrada ATR-248</t>
  </si>
  <si>
    <t>Municipais - Fase 05 - Lote 048 - Estradas BA-4, JBR-130 e JBR-214 - Obras e serviços de Pavimentação - Extensão: 19,2 km</t>
  </si>
  <si>
    <t>Barretos; Jaborandi</t>
  </si>
  <si>
    <t>Estradas BA-4, JBR-130 e JBR-214</t>
  </si>
  <si>
    <t>Municipais - Fase 06 - Lote 063 - Estrada MNO-020 - Obras e serviços de Recuperação Funcional - Extensão: 7,2 km</t>
  </si>
  <si>
    <t>Marinópolis</t>
  </si>
  <si>
    <t>Estrada MNO-020</t>
  </si>
  <si>
    <t>Municipais - Fase 06 - Lote 052 - Estrada QTN-010 - Obras e serviços de Recuperação Funcional - Extensão: 8,75 km</t>
  </si>
  <si>
    <t>Quintana</t>
  </si>
  <si>
    <t>Estrada QTN-010</t>
  </si>
  <si>
    <t>Municipais - Fase 06 - Lote 051 - Estrada RBS-020 - Obras e serviços de Recuperação Funcional - Extensão: 14,4 km</t>
  </si>
  <si>
    <t>Ribeirão do Sul</t>
  </si>
  <si>
    <t>Estrada RBS-020</t>
  </si>
  <si>
    <t>Municipais - Fase 06 - Lote 003 - Estrada BJP-050 - Obras e serviços de Recuperação Funcional - Extensão: 5,6 km</t>
  </si>
  <si>
    <t>Bom Jesus dos Perdões</t>
  </si>
  <si>
    <t>Estrada BJP-050</t>
  </si>
  <si>
    <t>Municipais - Fase 06 - Lote 004 - Estrada CHL-040 - Obras e serviços de Recuperação Funcional - Extensão: 2,9 km</t>
  </si>
  <si>
    <t>Conchal</t>
  </si>
  <si>
    <t>Estrada CHL-040</t>
  </si>
  <si>
    <t>Municipais - Fase 06 - Lote 005 - Estrada Natal Lorencini - Obras e serviços de Recuperação Funcional - Extensão: 9,33 km</t>
  </si>
  <si>
    <t>Jarinu</t>
  </si>
  <si>
    <t>Estrada Natal Lorencini</t>
  </si>
  <si>
    <t>Municipais - Fase 06 - Lote 006 - Estrada Caminho Turístico Rio do Peixe - Obras e serviços de Recuperação Funcional - Extensão: 8,3 km</t>
  </si>
  <si>
    <t>Estrada Caminho Turístico Rio do Peixe</t>
  </si>
  <si>
    <t>Municipais - Fase 06 - Lote 007 - Estrada Adolpho Pecorari - Obras e serviços de Recuperação Funcional - Extensão: 8,4 km</t>
  </si>
  <si>
    <t>Itatiba</t>
  </si>
  <si>
    <t>Estrada Adolpho Pecorari</t>
  </si>
  <si>
    <t>Municipais - Fase 06 - Lote 008 - Estrada IVA-367 - Obras e serviços de Recuperação Funcional - Extensão: 10,3 km</t>
  </si>
  <si>
    <t>Itupeva</t>
  </si>
  <si>
    <t>Estrada IVA-367</t>
  </si>
  <si>
    <t>Municipais - Fase 06 - Lote 031 - Estrada IBG-030 - Obras e serviços de Recuperação Funcional - Extensão: 3 km</t>
  </si>
  <si>
    <t>Ibitinga</t>
  </si>
  <si>
    <t>Estrada IBG-030</t>
  </si>
  <si>
    <t>Municipais - Fase 06 - Lote 017 - Estradas BOC-020, JAU-351 e DCR-413 - Obras e serviços de Recuperação Funcional - Extensão: 16 km</t>
  </si>
  <si>
    <t>Bocaina; Dois Córregos; Jaú</t>
  </si>
  <si>
    <t>Estradas BOC-020, JAU-351 e DCR-413</t>
  </si>
  <si>
    <t>Municipais - Fase 06 - Lote 015 - Estrada IT-002 - Obras e serviços de Recuperação Funcional - Extensão: 30 km</t>
  </si>
  <si>
    <t>Itaí</t>
  </si>
  <si>
    <t>Estrada IT-002</t>
  </si>
  <si>
    <t>Conservação Especial - Bloco 05 - Lote 98 - SPA 540/322 - Obras e serviços de conservação especial e reabilitação de sinalização horizontal - Extensão: 4,16 km</t>
  </si>
  <si>
    <t xml:space="preserve">Contratação de serviços de conservação especial na SPA 540/322 com extensão total de 4,16 km, compreendido no Município de Paulo de Faria.  </t>
  </si>
  <si>
    <t>Paulo de Faria</t>
  </si>
  <si>
    <t>SPA 540/322</t>
  </si>
  <si>
    <t>Conservação Especial - Bloco 05 - Lote 97 - SPA 462/322 e SPA 473/322 - Obras e serviços de conservação especial e reabilitação de sinalização horizontal - Extensão: 11,88 km</t>
  </si>
  <si>
    <t xml:space="preserve">Contratação de serviços de conservação especial na SPA 462/322 e SPA 473/322 com extensão total de 11,880 km, compreendido nos Municípios de Guaraci e Altair.  </t>
  </si>
  <si>
    <t>Altair; Guaraci</t>
  </si>
  <si>
    <t>SPA 462/322;SPA 473/322</t>
  </si>
  <si>
    <t>0,00;0,00</t>
  </si>
  <si>
    <t>8,78;3,10</t>
  </si>
  <si>
    <t>Conservação Especial - Bloco 05 - Lote 96 - SPA 426/322 - Obras e serviços de conservação especial e reabilitação de sinalização horizontal - Extensão: 6,2 km</t>
  </si>
  <si>
    <t xml:space="preserve">Contratação de serviços de conservação especial na SPA 426/322 com extensão total de 6,2 km, compreendido no Município de Cajobi.  </t>
  </si>
  <si>
    <t>Cajobi</t>
  </si>
  <si>
    <t>SPA 426/322</t>
  </si>
  <si>
    <t>Conservação Especial - Bloco 05 - Lote 95 - SPA 357/326 - Obras e serviços de conservação especial e reabilitação de sinalização horizontal - Extensão: 10,98 km</t>
  </si>
  <si>
    <t xml:space="preserve">Contratação de serviços de conservação especial na SPA 357/326 com extensão total de 10,98 km, compreendido nos Municípios de Taiúva e Taiaçu.  </t>
  </si>
  <si>
    <t>Taiaçu; Taiúva</t>
  </si>
  <si>
    <t>SPA 357/326</t>
  </si>
  <si>
    <t>0,00;7,30</t>
  </si>
  <si>
    <t>5,30;12,98</t>
  </si>
  <si>
    <t>Conservação Especial - Bloco 05 - Lote 94 - SP 425 - Obras e serviços de conservação especial e reabilitação de sinalização horizontal - Extensão: 33,15 km</t>
  </si>
  <si>
    <t xml:space="preserve">Contratação de serviços de conservação especial na SP 425 com extensão total de 33,15 km, compreendido nos Municípios de Olímpia e Barretos.  </t>
  </si>
  <si>
    <t>Barretos; Olímpia</t>
  </si>
  <si>
    <t>SP 425</t>
  </si>
  <si>
    <t>Conservação Especial - Bloco 02 - Lote 13 - SP 222 - Obras e serviços de conservação especial e reabilitação de sinalização horizontal - Extensão: 55 km</t>
  </si>
  <si>
    <t xml:space="preserve">Contratação de serviços de conservação especial na SP 222 com extensão total de 55 km, compreendido nos Municípios de Miracatu e Iguape.  </t>
  </si>
  <si>
    <t>Iguape; Miracatu</t>
  </si>
  <si>
    <t>SP 222</t>
  </si>
  <si>
    <t>Conservação Especial - Bloco 05 - Lote 93 - SP 326 e SPA 453/326 - Obras e serviços de conservação especial e reabilitação de sinalização horizontal - Extensão: 40,6 km</t>
  </si>
  <si>
    <t>Contratação de serviços de conservação especial na SP 326 e SPA 453/326 com extensão total de 40,6 km, compreendido nos Municípios de Barretos e Colômbia.</t>
  </si>
  <si>
    <t>Barretos; Colômbia</t>
  </si>
  <si>
    <t>SP 326;SPA 453/326</t>
  </si>
  <si>
    <t>433,00;0,00</t>
  </si>
  <si>
    <t>468,30;5,30</t>
  </si>
  <si>
    <t>Conservação Especial - Bloco 05 - Lote 92 - SP 425 - Obras e serviços de conservação especial e reabilitação de sinalização horizontal - Extensão: 22,7 km</t>
  </si>
  <si>
    <t xml:space="preserve">Contratação de serviços de conservação especial na SP 425 com extensão total de 22,7 km, compreendido no Município de Barretos.  </t>
  </si>
  <si>
    <t>Barretos</t>
  </si>
  <si>
    <t>Conservação Especial - Bloco 05 - Lote 91 - SP 425 e SPA 058/425 - Obras e serviços de conservação especial e reabilitação de sinalização horizontal - Extensão: 11,52 km</t>
  </si>
  <si>
    <t xml:space="preserve">Contratação de serviços de conservação especial na SP 425 e SPA 058/425 com extensão total de 11,52 km, compreendido nos Municípios de Barretos e Guaíra.  </t>
  </si>
  <si>
    <t>Barretos; Guaíra</t>
  </si>
  <si>
    <t>SP 425;SPA 058/425</t>
  </si>
  <si>
    <t>81,50;0,00</t>
  </si>
  <si>
    <t>91,40;1,62</t>
  </si>
  <si>
    <t>Conservação Especial - Bloco 05 - Lote 90 - SP 328 - Obras e serviços de conservação especial e reabilitação de sinalização horizontal - Extensão: 6,200 km</t>
  </si>
  <si>
    <t xml:space="preserve">Contratação de serviços de conservação especial na SP 328 com extensão total de 6,200 km, compreendido no Município de Porto Ferreira.  </t>
  </si>
  <si>
    <t>SP 328</t>
  </si>
  <si>
    <t>Conservação Especial - Bloco 05 - Lote 89 - SP 338 - Obras e serviços de conservação especial e reabilitação de sinalização horizontal - Extensão: 23,8 km</t>
  </si>
  <si>
    <t xml:space="preserve">Contratação de serviços de conservação especial na SP 338 com extensão total de 23,8 km, compreendido no Município de Mococa.  </t>
  </si>
  <si>
    <t>Mococa</t>
  </si>
  <si>
    <t>SP 338</t>
  </si>
  <si>
    <t xml:space="preserve">Conservação Especial - Bloco 05 - Lote 88 - SP 304 - Obras e serviços de conservação especial e reabilitação de sinalização horizontal - Extensão: 2,740 km </t>
  </si>
  <si>
    <t xml:space="preserve">Contratação de serviços de conservação especial na SP 304 com extensão total de 2,740 km, compreendido no Município de Piracicaba.  </t>
  </si>
  <si>
    <t>Piracicaba</t>
  </si>
  <si>
    <t>SP 304</t>
  </si>
  <si>
    <t>Conservação Especial - Bloco 05 - Lote 87 - SP 147 - Obras e serviços de conservação especial e reabilitação de sinalização horizontal - Extensão: 29,3 km</t>
  </si>
  <si>
    <t xml:space="preserve">Contratação de serviços de conservação especial na SP 147 com extensão total de 29,3 km, compreendido nos Municípios de Piracicaba e Anhembi.  </t>
  </si>
  <si>
    <t>Anhembi; Piracicaba</t>
  </si>
  <si>
    <t>SP 147</t>
  </si>
  <si>
    <t>Conservação Especial - Bloco 05 - Lote 86 - SP 147 - Obras e serviços de conservação especial e reabilitação de sinalização horizontal - Extensão: 29,5 km</t>
  </si>
  <si>
    <t xml:space="preserve">Contratação de serviços de conservação especial na SP 147 com extensão total de 29,5 km, compreendido nos Municípios de Piracicaba e Anhembi.  </t>
  </si>
  <si>
    <t>Conservação Especial - Bloco 05 - Lote 85 - SP 225 - Obras e serviços de conservação especial e reabilitação de sinalização horizontal - Extensão: 41,36 km</t>
  </si>
  <si>
    <t xml:space="preserve">Contratação de serviços de conservação especial na SP 225 com extensão total de 41,36 km, compreendido nos Municípios de Pirassununga, Analândia e Itirapina.  .  </t>
  </si>
  <si>
    <t>Analândia; Itirapina; Pirassununga</t>
  </si>
  <si>
    <t>SP 225</t>
  </si>
  <si>
    <t>Conservação Especial - Bloco 05 - Lote 84 - SP 225 - Obras e serviços de conservação especial e reabilitação de sinalização horizontal - Extensão: 50 km</t>
  </si>
  <si>
    <t xml:space="preserve">Contratação de serviços de conservação especial na SP 225 com extensão total de 50 km, compreendido nos Municípios de Pirassununga e Aguaí.  </t>
  </si>
  <si>
    <t>Aguaí; Pirassununga</t>
  </si>
  <si>
    <t>Conservação Especial - Bloco 05 - Lote 83 - SP 483 - Obras e serviços de conservação especial e reabilitação de sinalização horizontal - Extensão: 20 km</t>
  </si>
  <si>
    <t xml:space="preserve">Contratação de serviços de conservação especial na SP 483 com extensão total de 20 km, compreendido nos Municípios de Regente Feijó e Taciba.  </t>
  </si>
  <si>
    <t>Regente Feijó; Taciba</t>
  </si>
  <si>
    <t>SP 483</t>
  </si>
  <si>
    <t>Conservação Especial - Bloco 05 - Lote 82 - SP 483 - Obras e serviços de conservação especial e reabilitação de sinalização horizontal - Extensão: 21,24 km</t>
  </si>
  <si>
    <t xml:space="preserve">Contratação de serviços de conservação especial na SP 483 com extensão total de 21,24 km, compreendido no Município de Taciba.  </t>
  </si>
  <si>
    <t>Conservação Especial - Bloco 05 - Lote 81 - SPA 056/272 - Obras e serviços de conservação especial e reabilitação de sinalização horizontal - Extensão: 7,15 km</t>
  </si>
  <si>
    <t xml:space="preserve">Contratação de serviços de conservação especial na SPA 056/272 com extensão total de 7,15 km, compreendido no Município de Mirante do Paranapanema.  </t>
  </si>
  <si>
    <t>SPA 056/272</t>
  </si>
  <si>
    <t>Conservação Especial - Bloco 05 - Lote 80 - SP 425 - Obras e serviços de conservação especial e reabilitação de sinalização horizontal - Extensão: 41,1 km</t>
  </si>
  <si>
    <t xml:space="preserve">Contratação de serviços de conservação especial na SP 425 com extensão total de 21,1 km, compreendido no Município de José Bonifácio.  </t>
  </si>
  <si>
    <t>220,00;241,10</t>
  </si>
  <si>
    <t>241,10;261,10</t>
  </si>
  <si>
    <t>Conservação Especial - Bloco 05 - Lote 79 - SP 425 e SP 463 - Obras e serviços de conservação especial e reabilitação de sinalização horizontal - Extensão: 36,9 km</t>
  </si>
  <si>
    <t xml:space="preserve">Contratação de serviços de conservação especial na SP 425 e SP 463 com extensão total de 36,9 km, compreendido nos Municípios de Braúna, Clementina e Bilac.  </t>
  </si>
  <si>
    <t>Bilac; Braúna; Clementina</t>
  </si>
  <si>
    <t>SP 425;SP 463</t>
  </si>
  <si>
    <t>312,00;1,20</t>
  </si>
  <si>
    <t>327,80;22,30</t>
  </si>
  <si>
    <t>Conservação Especial - Bloco 05 - Lote 77 - SP 214 - Obras e serviços de conservação especial e reabilitação de sinalização horizontal - Extensão: 29 km</t>
  </si>
  <si>
    <t xml:space="preserve">Contratação de serviços de conservação especial na SP 214 com extensão total de 29 km, compreendido nos Municípios de Itapecerica da Serra e Embu-Guaçu.  </t>
  </si>
  <si>
    <t>Embu-Guaçu; Itapecerica da Serra</t>
  </si>
  <si>
    <t>SP 214</t>
  </si>
  <si>
    <t>Conservação Especial - Bloco 05 - Lote 76 - SP 234 - Obras e serviços de conservação especial e reabilitação de sinalização horizontal - Extensão: 13,67 km</t>
  </si>
  <si>
    <t xml:space="preserve">Contratação de serviços de conservação especial na SP 234 com extensão total de 13,67 km, compreendido nos Municípios de Itapecerica da Serra e Embu-Guaçu.  </t>
  </si>
  <si>
    <t>SP 234</t>
  </si>
  <si>
    <t>29,85;36,00</t>
  </si>
  <si>
    <t>31,33;48,19</t>
  </si>
  <si>
    <t>Conservação Especial - Bloco 05 - Lote 73 - SP 056 - Obras e serviços de conservação especial e reabilitação de sinalização horizontal - Extensão: 11,05 km</t>
  </si>
  <si>
    <t xml:space="preserve">Contratação de serviços de conservação especial na SP 056 com extensão total de 11,05 km, compreendido nos Municípios de Arujá e Santa Isabel.  </t>
  </si>
  <si>
    <t>Arujá; Santa Isabel</t>
  </si>
  <si>
    <t>SP 056</t>
  </si>
  <si>
    <t>Conservação Especial - Bloco 05 - Lote 72 - SP 088 - Obras e serviços de conservação especial e reabilitação de sinalização horizontal - Extensão: 8,86 km</t>
  </si>
  <si>
    <t xml:space="preserve">Contratação de serviços de conservação especial na SP 088 com extensão total de 8,86 km, compreendido no Município de Mogi das Cruzes.  </t>
  </si>
  <si>
    <t>SP 088</t>
  </si>
  <si>
    <t>Conservação Especial - Bloco 05 - Lote 71 - SP 354 - Obras e serviços de conservação especial e reabilitação de sinalização horizontal - Extensão: 11,6 km</t>
  </si>
  <si>
    <t xml:space="preserve">Contratação de serviços de conservação especial na SP 354 com extensão total de 11,6 km, compreendido nos Municípios de Cajamar e Franco da Rocha.  </t>
  </si>
  <si>
    <t>Cajamar; Franco da Rocha</t>
  </si>
  <si>
    <t>SP 354</t>
  </si>
  <si>
    <t>Conservação Especial - Bloco 05 - Lote 70 - SP 322 - Obras e serviços de conservação especial e reabilitação de sinalização horizontal - Extensão: 23,3 km</t>
  </si>
  <si>
    <t xml:space="preserve">Contratação de serviços de conservação especial na SP 322 com extensão total de 23,3 km, compreendido no Município de Cardoso.  </t>
  </si>
  <si>
    <t>Cardoso</t>
  </si>
  <si>
    <t>SP 322</t>
  </si>
  <si>
    <t>Conservação Especial - Bloco 05 - Lote 69 - SP 322 - Obras e serviços de conservação especial e reabilitação de sinalização horizontal - Extensão: 23,300 km</t>
  </si>
  <si>
    <t xml:space="preserve">Contratação de serviços de conservação especial na SP 322 com extensão total de 23,300 km, compreendido no Município de Riolândia.  </t>
  </si>
  <si>
    <t>Riolândia</t>
  </si>
  <si>
    <t>Conservação Especial - Bloco 05 - Lote 68 - SP 304 - Obras e serviços de conservação especial e reabilitação de sinalização horizontal - Extensão: 25 km</t>
  </si>
  <si>
    <t xml:space="preserve">Contratação de serviços de conservação especial na SP 304 com extensão total de 25 km, compreendido nos Municípios de Novo Horizonte, Sales, Irapuã, Adolfo e Mendonça.  </t>
  </si>
  <si>
    <t>Adolfo; Irapuã; Mendonça; Novo Horizonte; Sales</t>
  </si>
  <si>
    <t>Conservação Especial - Bloco 05 - Lote 67 - SP 304 - Obras e serviços de conservação especial e reabilitação de sinalização horizontal - Extensão: 49,65 km</t>
  </si>
  <si>
    <t xml:space="preserve">Contratação de serviços de conservação especial na SP 304 com extensão total de 49,650 km, compreendido nos Municípios de Novo Horizonte, Sales, Irapuã, Adolfo e Mendonça.  </t>
  </si>
  <si>
    <t>Conservação Especial - Bloco 05 - Lote 65 - SP 320 e SP 563 - Obras e serviços de conservação especial e reabilitação de sinalização horizontal - Extensão: 59,45 km</t>
  </si>
  <si>
    <t xml:space="preserve">Contratação de serviços de conservação especial na SP 563 e SP 320 com extensão total de 59,45 km, compreendido nos Municípios de São Francisco, Aparecida D'Oeste, Marinópolis, Palmeira D'Oeste, Jales, Estrela D'Oeste, Urânia e Santa Salete.  </t>
  </si>
  <si>
    <t>São Francisco;Aparecida D'Oeste;Marinópolis;Palmeira D'Oeste;Jales;Estrela D’Oeste;Urânia;Santa Salete.</t>
  </si>
  <si>
    <t>SP 563;SP 320</t>
  </si>
  <si>
    <t>307,95;564,10</t>
  </si>
  <si>
    <t>330,50;601,00</t>
  </si>
  <si>
    <t>Conservação Especial - Bloco 05 - Lote 64 - SP 320 e SP 563 - Obras e serviços de conservação especial e reabilitação de sinalização horizontal - Extensão: 59,265 km</t>
  </si>
  <si>
    <t xml:space="preserve">Contratação de serviços de conservação especial na SP 563 e SP 320 com extensão total de 59,265 km, compreendido nos Municípios de Marinópolis, Palmeira D'Oeste, São Francisco, Jales, Aspásia, Santana da Ponte Pensa, Três Fronteiras, Santa Fé do Sul e Rubinéia.  </t>
  </si>
  <si>
    <t>Marinópolis;Palmeira D'Oeste;São Francisco;Jales;Aspásia;Santana da Ponte Pensa;Três Fronteiras;Santa Fé do Sul;Rubinéia</t>
  </si>
  <si>
    <t>353,00;637,77</t>
  </si>
  <si>
    <t>Conservação Especial - Bloco 05 - Lote 63 - SP 425 - Obras e serviços de conservação especial e reabilitação de sinalização horizontal - Extensão: 15,9 km</t>
  </si>
  <si>
    <t xml:space="preserve">Contratação de serviços de conservação especial na SP 425 com extensão total de 15,9 km, compreendido nos Municípios de Guapiaçu e São José do Rio Preto.  </t>
  </si>
  <si>
    <t>Guapiaçu; São José do Rio Preto</t>
  </si>
  <si>
    <t>Conservação Especial - Bloco 05 - Lote 62 - SP 425 - Obras e serviços de conservação especial e reabilitação de sinalização horizontal - Extensão: 10,95 km</t>
  </si>
  <si>
    <t xml:space="preserve">Contratação de serviços de conservação especial na SP 425 com extensão total de 10,95 km, compreendido no Município de Guapiaçu.  </t>
  </si>
  <si>
    <t>Guapiaçu</t>
  </si>
  <si>
    <t>Conservação Especial - Bloco 05 - Lote 61 - SP 321 - Obras e serviços de conservação especial e reabilitação de sinalização horizontal - Extensão: 47,23 km</t>
  </si>
  <si>
    <t xml:space="preserve">Contratação de serviços de conservação especial na SP 321 com extensão total de 47,23 km, compreendido no Município de Itajobi.  </t>
  </si>
  <si>
    <t>Itajobi</t>
  </si>
  <si>
    <t>SP 321</t>
  </si>
  <si>
    <t>Conservação Especial - Bloco 05 - Lote 60 - SP 355 - Obras e serviços de conservação especial e reabilitação de sinalização horizontal - Extensão: 33,92 km</t>
  </si>
  <si>
    <t xml:space="preserve">Contratação de serviços de conservação especial na SP 355 com extensão total de 33,92 km, compreendido nos Municípios de Bady Bassitt e Mendonça.  </t>
  </si>
  <si>
    <t>Bady Bassitt; Mendonça</t>
  </si>
  <si>
    <t>SP 355</t>
  </si>
  <si>
    <t>Conservação Especial - Bloco 05 - Lote 59 - SP 320, SP 377, SPA 463;310, SPA 482;310, SPA 498;310, SPA 473;310 e SPA 451;310 - Extensão: 148,476 km</t>
  </si>
  <si>
    <t xml:space="preserve">Contratação de serviços de conservação especial na SP 377, SPA 463;310, SPA 482;310, SPA 498;310, SPA 473;310, SPA 451;310 e SP 320 com extensão total de 148,476 km, compreendido nos Municípios de Monte Aprazível, Tanabi, Neves Paulista, Poloni, União Paulista, Macaubal, Nipoã, Mirassol, Jaci e Votuporanga.  </t>
  </si>
  <si>
    <t>Monte Aprazível;Tanabi;Neves Paulista;Poloni;União Paulista;Macaubal;Nipoã;Mirassol;Jaci;Cosmorama; Votuporanga;Balsamo</t>
  </si>
  <si>
    <t>SP 377;SPA 463;310;SPA 482;310;SPA 498;310;SPA 473;310;SPA 451;310;SP 320</t>
  </si>
  <si>
    <t>0,00;0,00;0,00;6,32;0,00;3,00;3,44;490,50;453,72</t>
  </si>
  <si>
    <t>15,52;6,30;3,67;20,67;10,89;19,05;11,55;527,30;490,50</t>
  </si>
  <si>
    <t>Conservação Especial - Bloco 05 - Lote 58 - SP 423 - Obras e serviços de conservação especial e reabilitação de sinalização horizontal - Extensão: 36 km</t>
  </si>
  <si>
    <t xml:space="preserve">Contratação de serviços de conservação especial na SP 423 com extensão total de 36 km, compreendido nos Municípios de Nova Granada e Palestina.  </t>
  </si>
  <si>
    <t>Nova Granada; Palestina</t>
  </si>
  <si>
    <t>SP 423</t>
  </si>
  <si>
    <t>Conservação Especial - Bloco 05 - Lote 57 - SP 385 - Obras e serviços de conservação especial e reabilitação de sinalização horizontal - Extensão: 30 km</t>
  </si>
  <si>
    <t xml:space="preserve">Contratação de serviços de conservação especial na SP 385 com extensão total de 30,000 km, compreendido nos Municípios de Ituverava e Miguelópolis.  </t>
  </si>
  <si>
    <t>Ituverava; Miguelópolis</t>
  </si>
  <si>
    <t>SP 385</t>
  </si>
  <si>
    <t>Conservação Especial - Bloco 05 - Lote 56 - SP 351 - Obras e serviços de conservação especial e reabilitação de sinalização horizontal - Extensão: 15 km</t>
  </si>
  <si>
    <t xml:space="preserve">Contratação de serviços de conservação especial na SP 351 com extensão total de 15 km, compreendido nos Municípios de Santo Antônio da Alegria e Altinópolis.  </t>
  </si>
  <si>
    <t>Altinópolis; Santo Antônio da Alegria</t>
  </si>
  <si>
    <t>SP 351</t>
  </si>
  <si>
    <t>Conservação Especial - Bloco 05 - Lote 55 - SP 351 - Obras e serviços de conservação especial e reabilitação de sinalização horizontal - Extensão: 12 km</t>
  </si>
  <si>
    <t xml:space="preserve">Contratação de serviços de conservação especial na SP 351 com extensão total de 12 km, compreendido no Município de Altinópolis.  </t>
  </si>
  <si>
    <t>Conservação Especial - Bloco 05 - Lote 53 - SP 351 - Obras e serviços de conservação especial e reabilitação de sinalização horizontal - Extensão: 10,6 km</t>
  </si>
  <si>
    <t>Contratação de serviços de conservação especial na SP 351 com extensão total de 10,6 km, compreendido no Município de Batatais.</t>
  </si>
  <si>
    <t>Batatais</t>
  </si>
  <si>
    <t>Conservação Especial - Bloco 05 - Lote 52 - SP 334 - Obras e serviços de conservação especial e reabilitação de sinalização horizontal - Extensão: 11 km</t>
  </si>
  <si>
    <t xml:space="preserve">Contratação de serviços de conservação especial na SP 334 com extensão total de 11 km, compreendido nos Municípios de Cristais Paulista e Pedregulho.  </t>
  </si>
  <si>
    <t>Cristais Paulista; Pedregulho</t>
  </si>
  <si>
    <t>SP 334</t>
  </si>
  <si>
    <t>Conservação Especial - Bloco 05 - Lote 51 - SP 334 - Obras e serviços de conservação especial e reabilitação de sinalização horizontal - Extensão: 6,847 km</t>
  </si>
  <si>
    <t xml:space="preserve">Contratação de serviços de conservação especial na SP 334 com extensão total de 6,847 km, compreendido no Município de Pedregulho.  </t>
  </si>
  <si>
    <t>Pedregulho</t>
  </si>
  <si>
    <t>Conservação Especial - Bloco 05 - Lote 50 - SP 334 - Obras e serviços de conservação especial e reabilitação de sinalização horizontal - Extensão: 8,153 km</t>
  </si>
  <si>
    <t xml:space="preserve">Contratação de serviços de conservação especial na SP 334 com extensão total de 8,153 km, compreendido no Município de Pedregulho.  </t>
  </si>
  <si>
    <t>Conservação Especial - Bloco 05 - Lote 49 - SP 334 - Obras e serviços de conservação especial e reabilitação de sinalização horizontal - Extensão: 7,81 km</t>
  </si>
  <si>
    <t xml:space="preserve">Contratação de serviços de conservação especial na SP 334 com extensão total de 7,80 km, compreendido no Município de Pedregulho.  </t>
  </si>
  <si>
    <t>Conservação Especial - Bloco 05 - Lote 48 - SP 253 - Obras e serviços de conservação especial e reabilitação de sinalização horizontal - Extensão: 6 km</t>
  </si>
  <si>
    <t xml:space="preserve">Contratação de serviços de conservação especial na SP 253 com extensão total de 6 km, compreendido no Município de Pradópolis.  </t>
  </si>
  <si>
    <t>SP 253</t>
  </si>
  <si>
    <t>Conservação Especial - Bloco 05 - Lote 47 - SP 338 - Obras e serviços de conservação especial e reabilitação de sinalização horizontal - Extensão: 35,8 km</t>
  </si>
  <si>
    <t xml:space="preserve">Contratação de serviços de conservação especial na SP 338 com extensão total de 35,8 km, compreendido no Município de Cajuru.  </t>
  </si>
  <si>
    <t>Cajuru</t>
  </si>
  <si>
    <t>Conservação Especial - Bloco 05 - Lote 46 - SP 270 - Obras e serviços de conservação especial e reabilitação de sinalização horizontal - Extensão: 34,42 km</t>
  </si>
  <si>
    <t xml:space="preserve">Contratação de serviços de conservação especial na SP 270 com extensão total de 34,42 km, compreendido no Município de Piraju.  </t>
  </si>
  <si>
    <t>Piraju</t>
  </si>
  <si>
    <t>SP 270</t>
  </si>
  <si>
    <t>Conservação Especial - Bloco 05 - Lote 45 - SP 421 - Obras e serviços de conservação especial e reabilitação de sinalização horizontal - Extensão: 32,312 km</t>
  </si>
  <si>
    <t xml:space="preserve">Contratação de serviços de conservação especial na SP 421 com extensão total de 32,312 km, compreendido no Município de Paraguaçu Paulista.  </t>
  </si>
  <si>
    <t>Paraguaçu Paulista</t>
  </si>
  <si>
    <t>SP 421</t>
  </si>
  <si>
    <t>Conservação Especial - Bloco 05 - Lote 44 - SP 287 - Obras e serviços de conservação especial e reabilitação de sinalização horizontal - Extensão: 31,814 km</t>
  </si>
  <si>
    <t xml:space="preserve">Contratação de serviços de conservação especial na SP 287 com extensão total de 31,814 km, compreendido nos Municípios de Fartura, Sarutaiá e Piraju.  </t>
  </si>
  <si>
    <t>Fartura; Piraju; Sarutaiá</t>
  </si>
  <si>
    <t>SP 287</t>
  </si>
  <si>
    <t>Conservação Especial - Bloco 05 - Lote 43 - SP 375 - Obras e serviços de conservação especial e reabilitação de sinalização horizontal - Extensão: 22,17 km</t>
  </si>
  <si>
    <t xml:space="preserve">Contratação de serviços de conservação especial na SP 375 com extensão total de 22,17 km, compreendido no Município de Palmital.  </t>
  </si>
  <si>
    <t>Palmital</t>
  </si>
  <si>
    <t>SP 375</t>
  </si>
  <si>
    <t>Conservação Especial - Bloco 05 - Lote 42 - SP 421 - Obras e serviços de conservação especial e reabilitação de sinalização horizontal - Extensão: 30,479 km</t>
  </si>
  <si>
    <t xml:space="preserve">Contratação de serviços de conservação especial na SP 421 com extensão total de 30,479 km, compreendido nos Municípios de Lutécia e Paraguaçu Paulista.  </t>
  </si>
  <si>
    <t>Lutécia; Paraguaçu Paulista</t>
  </si>
  <si>
    <t>Conservação Especial - Bloco 05 - Lote 41 - SP 421 - Obras e serviços de conservação especial e reabilitação de sinalização horizontal - Extensão: 21,3 km</t>
  </si>
  <si>
    <t xml:space="preserve">Contratação de serviços de conservação especial na SP 421 com extensão total de 21,3 km, compreendido nos Municípios de Echaporã e Oscar Bressane.  </t>
  </si>
  <si>
    <t>Echaporã; Oscar Bressane</t>
  </si>
  <si>
    <t>Conservação Especial - Bloco 05 - Lote 40 - SP 052 - Obras e serviços de conservação especial e reabilitação de sinalização horizontal - Extensão: 15,3 km</t>
  </si>
  <si>
    <t xml:space="preserve">Contratação de serviços de conservação especial na SP 052 com extensão total de 15,3 km, compreendido no Município de Cruzeiro.  </t>
  </si>
  <si>
    <t>Cruzeiro</t>
  </si>
  <si>
    <t>SP 052</t>
  </si>
  <si>
    <t>Conservação Especial - Bloco 05 - Lote 39 - SP 052 e SP 062 - Obras e serviços de conservação especial e reabilitação de sinalização horizontal - Extensão: 15,2 km</t>
  </si>
  <si>
    <t xml:space="preserve">Contratação de serviços de conservação especial na SP 062 e SP 052 com extensão total de 15,2 km, compreendido nos Municípios de Canas, Cachoeira Paulista e Cruzeiro.  </t>
  </si>
  <si>
    <t>Cachoeira Paulista; Canas; Cruzeiro</t>
  </si>
  <si>
    <t>SP 062;SP 052</t>
  </si>
  <si>
    <t>195,00;209,90</t>
  </si>
  <si>
    <t>199,30;220,80</t>
  </si>
  <si>
    <t>Conservação Especial - Bloco 05 - Lote 38 - SP 042 e SP 046 - Obras e serviços de conservação especial e reabilitação de sinalização horizontal - Extensão: 17,55 km</t>
  </si>
  <si>
    <t xml:space="preserve">Contratação de serviços de conservação especial na SP 042 e SP 046 com extensão total de 17,550 km, compreendido nos Municípios de Santo Antônio do Pinhal, Pindamonhangaba e São Bento do Sapucaí.  </t>
  </si>
  <si>
    <t>Pindamonhangaba; Santo Antônio do Pinhal; São Bento do Sapucaí</t>
  </si>
  <si>
    <t>SP 042;SP 046,SP 042</t>
  </si>
  <si>
    <t>149,50;160,10;161,85</t>
  </si>
  <si>
    <t>152,40;167,10;169,50</t>
  </si>
  <si>
    <t>Conservação Especial - Bloco 05 - Lote 37 - SP 062 - Obras e serviços de conservação especial e reabilitação de sinalização horizontal - Extensão: 4,8 km</t>
  </si>
  <si>
    <t xml:space="preserve">Contratação de serviços de conservação especial na SP 062 com extensão total de 4,8 km, compreendido no Município de Caçapava.  </t>
  </si>
  <si>
    <t>Caçapava</t>
  </si>
  <si>
    <t>SP 062</t>
  </si>
  <si>
    <t>Conservação Especial - Bloco 05 - Lote 36 - SP 055 - Obras e serviços de conservação especial e reabilitação de sinalização horizontal - Extensão: 4,55 km</t>
  </si>
  <si>
    <t xml:space="preserve">Contratação de serviços de conservação especial na SP 055 com extensão total de 4,55 km, compreendido no Município de Caraguatatuba.  </t>
  </si>
  <si>
    <t>Caraguatatuba</t>
  </si>
  <si>
    <t>SP 055</t>
  </si>
  <si>
    <t>Conservação Especial - Bloco 05 - Lote 35 - SP 055 - Obras e serviços de conservação especial e reabilitação de sinalização horizontal - Extensão: 5,7 km</t>
  </si>
  <si>
    <t xml:space="preserve">Contratação de serviços de conservação especial na SP 055 com extensão total de 5,7 km, compreendido no Município de Caraguatatuba.  </t>
  </si>
  <si>
    <t>Conservação Especial - Bloco 05 - Lote 32 - SP 055 - Obras e serviços de conservação especial e reabilitação de sinalização horizontal - Extensão: 14,4 km</t>
  </si>
  <si>
    <t xml:space="preserve">Contratação de serviços de conservação especial na SP 055 com extensão total de 14,4 km, compreendido no Município de Ubatuba.  </t>
  </si>
  <si>
    <t>Ubatuba</t>
  </si>
  <si>
    <t>Conservação Especial - Bloco 05 - Lote 31 - SP 125 - Obras e serviços de conservação especial e reabilitação de sinalização horizontal - Extensão: 15,45 km</t>
  </si>
  <si>
    <t xml:space="preserve">Contratação de serviços de conservação especial na SP 125 com extensão total de 15,45 km, compreendido no Município de Taubaté.  </t>
  </si>
  <si>
    <t>Taubaté</t>
  </si>
  <si>
    <t>SP 125</t>
  </si>
  <si>
    <t>Conservação Especial - Bloco 05 - Lote 30 - SPA 085/060, SPA 092/060 e SPA 099/060 - Obras e serviços de conservação especial e reabilitação de sinalização horizontal - Extensão: 13,45 km</t>
  </si>
  <si>
    <t xml:space="preserve">Contratação de serviços de conservação especial na SPA 085/060, SPA 092/060 e SPA 099/060 com extensão total de 13,45 km, compreendido no Município de Pindamonhangaba.  </t>
  </si>
  <si>
    <t>SPA 085/060;SPA 092/060;SPA 099/060</t>
  </si>
  <si>
    <t>0,00;0,00;0,00</t>
  </si>
  <si>
    <t>4,15;5,30;4,00</t>
  </si>
  <si>
    <t>Conservação Especial - Bloco 05 - Lote 29 - SP 153 - Obras e serviços de conservação especial e reabilitação de sinalização horizontal - Extensão: 3 km</t>
  </si>
  <si>
    <t xml:space="preserve">Contratação de serviços de conservação especial na SP 153 com extensão total de 3 km, compreendido no Município de Lagoinha.  </t>
  </si>
  <si>
    <t>Lagoinha</t>
  </si>
  <si>
    <t>SP 153</t>
  </si>
  <si>
    <t>Conservação Especial - Bloco 05 - Lote 28 - SP 148 - Obras e serviços de conservação especial e reabilitação de sinalização horizontal - Extensão: 2,2 km</t>
  </si>
  <si>
    <t xml:space="preserve">Contratação de serviços de conservação especial na SP 148 com extensão total de 2,2 km, compreendido no Município de Cubatão.  </t>
  </si>
  <si>
    <t>Cubatão</t>
  </si>
  <si>
    <t>SP 148</t>
  </si>
  <si>
    <t>Conservação Especial - Bloco 05 - Lote 27 - SP 165 - Obras e serviços de conservação especial e reabilitação de sinalização horizontal - Extensão: 20,05 km</t>
  </si>
  <si>
    <t xml:space="preserve">Contratação de serviços de conservação especial na SP 165 com extensão total de 20,05 km, compreendido nos Municípios de Juquiá e Sete Barras.  </t>
  </si>
  <si>
    <t>Juquiá; Sete Barras</t>
  </si>
  <si>
    <t>SP 165</t>
  </si>
  <si>
    <t>Conservação Especial - Bloco 05 - Lote 26 - SP 165 - Obras e serviços de conservação especial e reabilitação de sinalização horizontal - Extensão: 20,2 km</t>
  </si>
  <si>
    <t xml:space="preserve">Contratação de serviços de conservação especial na SP 165 com extensão total de 20,2 km, compreendido nos Municípios de Juquiá e Sete Barras.  </t>
  </si>
  <si>
    <t>Conservação Especial - Bloco 05 - Lote 19 - SP 304 - Obras e serviços de conservação especial e reabilitação de sinalização horizontal - Extensão: 36,7 km</t>
  </si>
  <si>
    <t xml:space="preserve">Contratação de serviços de conservação especial na SP 304 com extensão total de 36,7 km, compreendido nos Municípios de Ibitinga e Borborema.  </t>
  </si>
  <si>
    <t>Borborema; Ibitinga</t>
  </si>
  <si>
    <t>Conservação Especial - Bloco 05 - Lote 18 - SP 305 - Obras e serviços de conservação especial e reabilitação de sinalização horizontal - Extensão: 14,38 km</t>
  </si>
  <si>
    <t xml:space="preserve">Contratação de serviços de conservação especial na SP 305 com extensão total de 14,38 km, compreendido no Município de Monte Alto.  </t>
  </si>
  <si>
    <t>Monte Alto</t>
  </si>
  <si>
    <t>SP 305</t>
  </si>
  <si>
    <t>Conservação Especial - Bloco 05 - Lote 17 - SP 331 - Obras e serviços de conservação especial e reabilitação de sinalização horizontal - Extensão: 26,3 km</t>
  </si>
  <si>
    <t xml:space="preserve">Contratação de serviços de conservação especial na SP 331 com extensão total de 26,3 km, compreendido no Município de Nova Europa.  </t>
  </si>
  <si>
    <t>Nova Europa</t>
  </si>
  <si>
    <t>SP 331</t>
  </si>
  <si>
    <t>Conservação Especial - Bloco 05 - Lote 16 - SP 315 - Obras e serviços de conservação especial e reabilitação de sinalização horizontal - Extensão: 30,8 km</t>
  </si>
  <si>
    <t xml:space="preserve">Contratação de serviços de conservação especial na SP 315 com extensão total de 30,8 km, compreendido nos Municípios de Ubirajara, Lucianópolis e Duartina.  </t>
  </si>
  <si>
    <t>Duartina; Lucianópolis; Ubirajara</t>
  </si>
  <si>
    <t>SP 315</t>
  </si>
  <si>
    <t>Conservação Especial - Bloco 05 - Lote 15 - SP 281 - Obras e serviços de conservação especial e reabilitação de sinalização horizontal - Extensão: 26,485 km</t>
  </si>
  <si>
    <t xml:space="preserve">Contratação de serviços de conservação especial na SP 281 com extensão total de 26,485 km, compreendido no Município de Itararé.  </t>
  </si>
  <si>
    <t>Itararé</t>
  </si>
  <si>
    <t>SP 281</t>
  </si>
  <si>
    <t>Conservação Especial - Bloco 05 - Lote 13 - SP 250 - Obras e serviços de conservação especial e reabilitação de sinalização horizontal - Extensão: 21,91 km</t>
  </si>
  <si>
    <t xml:space="preserve">Contratação de serviços de conservação especial na SP 250 com extensão total de 21,91 km, compreendido no Município de Piedade.  </t>
  </si>
  <si>
    <t>SP 250</t>
  </si>
  <si>
    <t>Conservação Especial - Bloco 05 - Lote 12 - SP 250 - Obras e serviços de conservação especial e reabilitação de sinalização horizontal - Extensão: 17,09 km</t>
  </si>
  <si>
    <t xml:space="preserve">Contratação de serviços de conservação especial na SP 250 com extensão total de 17,09 km, compreendido no Município de Pilar do Sul.  </t>
  </si>
  <si>
    <t>Pilar do Sul</t>
  </si>
  <si>
    <t>Conservação Especial - Bloco 05 - Lote 11 - SP 281, SPA 338/258 e SPA 341/258 - Obras e serviços de conservação especial e reabilitação de sinalização horizontal - Extensão: 15,905 km</t>
  </si>
  <si>
    <t xml:space="preserve">Contratação de serviços de conservação especial na SPA 338/258, SPA 341/258 e SP 281 com extensão total de 15,905 km, compreendido nos Municípios de Itararé e Riversul.  </t>
  </si>
  <si>
    <t>Itararé; Riversul</t>
  </si>
  <si>
    <t>SPA 338/258;SPA 341/258;SP 281</t>
  </si>
  <si>
    <t>0,00;0,00;28,49</t>
  </si>
  <si>
    <t>0,33;0,70;43,36</t>
  </si>
  <si>
    <t>Conservação Especial - Bloco 05 - Lote 10 - SP 129 - Obras e serviços de conservação especial e reabilitação de sinalização horizontal - Extensão: 20 km</t>
  </si>
  <si>
    <t xml:space="preserve">Contratação de serviços de conservação especial na SP 129 com extensão total de 20 km, compreendido nos Municípios de Boituva e Porto Feliz.  </t>
  </si>
  <si>
    <t>Boituva; Porto Feliz</t>
  </si>
  <si>
    <t>SP 129</t>
  </si>
  <si>
    <t>Conservação Especial - Bloco 05 - Lote 09 - SPA 066/300 - Obras e serviços de conservação especial e reabilitação de sinalização horizontal - Extensão: 9 km</t>
  </si>
  <si>
    <t xml:space="preserve">Contratação de serviços de conservação especial na SPA 066/300 com extensão total de 9 km, compreendido nos Municípios de Jundiaí e Itupeva.  </t>
  </si>
  <si>
    <t>Itupeva; Jundiaí</t>
  </si>
  <si>
    <t>SPA 066/300</t>
  </si>
  <si>
    <t>Conservação Especial - Bloco 05 - Lote 08 - SP 352 - Obras e serviços de conservação especial e reabilitação de sinalização horizontal - Extensão: 29,1 km</t>
  </si>
  <si>
    <t xml:space="preserve">Contratação de serviços de conservação especial na SP 352 com extensão total de 29,1 km, compreendido nos Municípios de Amparo e Itapira.  </t>
  </si>
  <si>
    <t>Amparo; Itapira</t>
  </si>
  <si>
    <t>SP 352</t>
  </si>
  <si>
    <t>Conservação Especial - Bloco 05 - Lote 07 - SPA 127/304 e SPA 110/330 - Obras e serviços de conservação especial e reabilitação de sinalização horizontal - Extensão: 3,6 km</t>
  </si>
  <si>
    <t xml:space="preserve">Contratação de serviços de conservação especial na SPA 127/304 e SPA 110/330 com extensão total de 3,6 km, compreendido nos Municípios de Sumaré e Nova Odessa.  </t>
  </si>
  <si>
    <t>Nova Odessa; Sumaré</t>
  </si>
  <si>
    <t>SPA 127/304;SPA 110/330</t>
  </si>
  <si>
    <t>3,60;0,00</t>
  </si>
  <si>
    <t>6,20;1,00</t>
  </si>
  <si>
    <t>Conservação Especial - Bloco 05 - Lote 06 - SPA 003/010 - Obras e serviços de conservação especial e reabilitação de sinalização horizontal - Extensão: 17,53 km</t>
  </si>
  <si>
    <t xml:space="preserve">Contratação de serviços de conservação especial na SPA 003/010 com extensão total de 17,53 km, compreendido nos Municípios de Vargem e Joanópolis.  </t>
  </si>
  <si>
    <t>Joanópolis; Vargem</t>
  </si>
  <si>
    <t>SPA 003/010</t>
  </si>
  <si>
    <t>Conservação Especial - Bloco 05 - Lote 05 - SPA 109/008 - Obras e serviços de conservação especial e reabilitação de sinalização horizontal - Extensão: 12,5 km</t>
  </si>
  <si>
    <t xml:space="preserve">Contratação de serviços de conservação especial na SPA 109/008 com extensão total de 12,5 km, compreendido nos Municípios de Pinhalzinho e Pedra Bela.  </t>
  </si>
  <si>
    <t>Pedra Bela; Pinhalzinho</t>
  </si>
  <si>
    <t>SPA 109/008</t>
  </si>
  <si>
    <t>Conservação Especial - Bloco 05 - Lote 04 - SP 167 - Obras e serviços de conservação especial e reabilitação de sinalização horizontal - Extensão: 2 km</t>
  </si>
  <si>
    <t xml:space="preserve">Contratação de serviços de conservação especial na SP 167 com extensão total de 2 km, compreendido nos Municípios de Mogi Mirim e Mogi Guaçu.  </t>
  </si>
  <si>
    <t>Mogi Guaçu; Mogi Mirim</t>
  </si>
  <si>
    <t>SP 167</t>
  </si>
  <si>
    <t>Conservação Especial - Bloco 05 - Lote 02 - SP 091 e SPA 082/330 - Obras e serviços de conservação especial e reabilitação de sinalização horizontal - Extensão: 7,8 km</t>
  </si>
  <si>
    <t xml:space="preserve">Contratação de serviços de conservação especial na SPA 082/330 e SP 091 com extensão total de 7,8 km, compreendido nos Municípios de Valinhos e Campinas.  </t>
  </si>
  <si>
    <t>Campinas; Valinhos</t>
  </si>
  <si>
    <t>SPA 082/330;SP 091</t>
  </si>
  <si>
    <t>0,40;89,40</t>
  </si>
  <si>
    <t>3,70;93,90</t>
  </si>
  <si>
    <t>Conservação Especial - Bloco 05 - Lote 01 - SPA 009/010 e SPA 021/010 - Obras e serviços de conservação especial e reabilitação de sinalização horizontal - Extensão: 14 km</t>
  </si>
  <si>
    <t xml:space="preserve">Contratação de serviços de conservação especial na SPA 009/010 e SPA 021/010 com extensão total de 14 km, compreendido nos Municípios de Vargem e Bragança Paulista.  </t>
  </si>
  <si>
    <t>Bragança Paulista; Vargem</t>
  </si>
  <si>
    <t>SPA 009/010;SPA 021/010</t>
  </si>
  <si>
    <t>10,00;4,00</t>
  </si>
  <si>
    <t>Conservação Especial - Bloco 04 - Lote 03 - SP 193, SPA 050/193 E SPA 055/193 - Obras e serviços de conservação especial e reabilitação de sinalização horizontal - Extensão: 50,55 km</t>
  </si>
  <si>
    <t xml:space="preserve">Contratação de serviços de conservação especial na SP 193, SPA 050/193 e SPA 055/193 com extensão total de 50,55 km, compreendido nos Municípios de Jacupiranga e Cananéia.  </t>
  </si>
  <si>
    <t>Cananéia; Jacupiranga</t>
  </si>
  <si>
    <t>SP 193;SPA 050/193;SPA 055/193</t>
  </si>
  <si>
    <t>27,80;0,00;0,00</t>
  </si>
  <si>
    <t>57,45;7,70;13,20</t>
  </si>
  <si>
    <t>Conservação Especial - Bloco 04 - Lote 02 - SP 165 - Obras e serviços de conservação especial e reabilitação de sinalização horizontal - Extensão: 29,1 km</t>
  </si>
  <si>
    <t xml:space="preserve">Contratação de serviços de conservação especial na SP 165 com extensão total de 29,1 km, compreendido nos Municípios de Sete Barras e Eldorado.  </t>
  </si>
  <si>
    <t>Conservação Especial - Bloco 04 - Lote 01 - SP 165 - Obras e serviços de conservação especial e reabilitação de sinalização horizontal - Extensão: 12,19 km</t>
  </si>
  <si>
    <t xml:space="preserve">Contratação de serviços de conservação especial na SP 165 com extensão total de 12,19 km, compreendido no Município de Apiaí.  </t>
  </si>
  <si>
    <t>Conservação Especial - Bloco 03 - Lote 25 - SP 253 - Obras e serviços de conservação especial e reabilitação de sinalização horizontal - Extensão: 31,82 km</t>
  </si>
  <si>
    <t xml:space="preserve">Contratação de serviços de conservação especial na SP 253 com extensão total de 31,82 km, compreendido nos Municípios de São Simão e Luís Antônio.  </t>
  </si>
  <si>
    <t>Luís Antônio; São Simão</t>
  </si>
  <si>
    <t>Conservação Especial - Bloco 03 - Lote 13 - SP 331 e SPA 388/300 - Obras e serviços de conservação especial e reabilitação de sinalização horizontal - Extensão: 47,876 km</t>
  </si>
  <si>
    <t xml:space="preserve">Contratação de serviços de conservação especial na SP 331 e SPA 388/300 com extensão total de 47,876 km, compreendido nos Municípios de Iacanga, Pirajuí, Balbinos, Reginópolis e Presidente Alves.  </t>
  </si>
  <si>
    <t>Balbinos, Iacanga, Pirajuí e Reginópolis</t>
  </si>
  <si>
    <t>SP 331;SPA 388/300</t>
  </si>
  <si>
    <t>93,70;4,78</t>
  </si>
  <si>
    <t>139,90;6,46</t>
  </si>
  <si>
    <t>Conservação Especial - Bloco 03 - Lote 07 - SP 250 - Obras e serviços de conservação especial e reabilitação de sinalização horizontal - Extensão: 50,7 km</t>
  </si>
  <si>
    <t xml:space="preserve">Contratação de serviços de conservação especial na SP 250 com extensão total de 50,7 km, compreendido nos Municípios de Pilar do Sul e São Miguel Arcanjo.  </t>
  </si>
  <si>
    <t>Pilar do Sul; São Miguel Arcanjo</t>
  </si>
  <si>
    <t>SP 077 - Contratação de Obras e Serviços com Extensão de 2 km.</t>
  </si>
  <si>
    <t xml:space="preserve">Contratação de obras e servicos de pavimentacao da SP 077, do km 017+700m ao km 019+700m, no municipio de santa branca.  </t>
  </si>
  <si>
    <t>SP 077</t>
  </si>
  <si>
    <t>SPI 177/342 - Obras e serviços de recuperação da pista, pavimentação dos acostamentos e implantação de faixas adicionais - Extensão: 22,9 km</t>
  </si>
  <si>
    <t xml:space="preserve">Contratação de obras e serviços de recuperação da pista, pavimentação dos acostamentos e implantação de faixas adicionais na SPI 177/342, do km 0,00 ao km 22,90,trecho mogi guaçu - itapira.  </t>
  </si>
  <si>
    <t>Duplicação/faixa adicional</t>
  </si>
  <si>
    <t>Itapira; Mogi Guaçu</t>
  </si>
  <si>
    <t>SPI 177/342</t>
  </si>
  <si>
    <t>SP 461 - Obras e serviços de recuperação de pista em diversos trechos - Lote 01 - Extensão: 14,61 km</t>
  </si>
  <si>
    <t xml:space="preserve">Contratação de obras de recuperação de pista em diversos trechos das rodovias SP 461 e SP 250,totalizando 58,92 km de extensão, divididos em 3 lotes: lote 01 - recuperação da pista da SP 461 - rodovia pericles bellini, entre km 94,76 e o km 109,37, no município de nhandeara, com uma extensão de 14,61 km.  </t>
  </si>
  <si>
    <t>Nhandeara</t>
  </si>
  <si>
    <t>SP 461</t>
  </si>
  <si>
    <t>SP 461 - Obras e serviços de recuperação de pista em diversos trechos - Lote 02 - Extensão: 14,63 km</t>
  </si>
  <si>
    <t xml:space="preserve">Contratação de obras de recuperação de pista em diversos trechos das rodovias  SP 461 e SP 250,totalizando 58,92 km de extensão, divididos em 3 lotes: lote 02 - recuperação da pista da SP 461 - rodovia pericles bellini, entre km 109,37 e o km 124,00, no município de votuporanga, com uma extensão de 14,63 km.  </t>
  </si>
  <si>
    <t>Nhandeara; Votuporanga</t>
  </si>
  <si>
    <t>SP 563 - Contratação de Obras e Serviços com Extensão de 16 km.</t>
  </si>
  <si>
    <t xml:space="preserve">Contratação de obras e serviços de adequação dos sistemas de drenagem das aguaspluviais e das travessias de curso d'agua, principalmente dos sistemas de dissipação de energia, o trecho compreendido entre o km 88,00 e o km 104,00 das SP 563, municipio de presidente vesceslau.  </t>
  </si>
  <si>
    <t>Presidente Venceslau</t>
  </si>
  <si>
    <t>SP 563</t>
  </si>
  <si>
    <t>SP 421 - Contratação de Obras e Serviços Pontuais no km 150,000m</t>
  </si>
  <si>
    <t xml:space="preserve">Contratação de obras e serviços de recuperação da ponte no km 150+000m da SP 421, município de taciba.  </t>
  </si>
  <si>
    <t>SP 050 - Obras e serviços de correção e proteção de taludes, recuperação da pista e melhorias no km 107,970 - Lote 01 - Obra Pontual</t>
  </si>
  <si>
    <t xml:space="preserve">Contratação de obras e serviços de correção e proteção de taludes, recuperação pista e mel.em trec.da SP 050-rodovia monteirolobato, div.em 03lts, incl.elab.proj.exec.trec.km 107+970m(ld), km 108+000m(ld), km 108+200m(ld), km 110+000m(ld), km 114+700m(ld), km 122+400m(ld), km 122+90m(ld), km 142+350m(ld) e km 142+580m(ld). lote 01.  </t>
  </si>
  <si>
    <t>São José dos Campos</t>
  </si>
  <si>
    <t>SP 050</t>
  </si>
  <si>
    <t>SP 226 - Obras e serviços de sinalização definitiva, vertical e horizontal, e implantação de dispositivos - Lote 01 - Extensão: 35,84 km</t>
  </si>
  <si>
    <t xml:space="preserve">Contratação das obras e serviços de sinalização definitiva, vertical e horizontal, e implantação de dispositivos de proteção nas Rodovias SP 226, SP 291, SPA 193/253, SPA 197/253, SP 250 e SP 461, localizadas em diversas regiões do Estado de São Paulo, parcialmente financiado pelo Banco Interamericano de Desenvolvimento - BID. Lote 1  </t>
  </si>
  <si>
    <t>Obra em dispositivo</t>
  </si>
  <si>
    <t>Cananéia; Pariquera-Açu</t>
  </si>
  <si>
    <t>SP 226</t>
  </si>
  <si>
    <t>9,62;44,030</t>
  </si>
  <si>
    <t>43,20;45,46</t>
  </si>
  <si>
    <t>SP 291 -SPA 193/253-SPA 197/253 - Obras e serviços de sinalização definitiva, vertical e horizontal, e implantação de dispositivos - Lote 02 - Extensão: 31,68 km</t>
  </si>
  <si>
    <t xml:space="preserve">Contratação de obras e serviços de sinalização definitiva, vertical e horizontal, e implantação de dispositivos de proteção nas rodovias SP 226, SP 291, SPA 193/253, SPA 197/253, SP 250 e SP 461, localizadas em diversas regiões do estado de são paulo, parcialmente financiado pelo banco interamericano de desenvolvimento-BID.lote 2.  </t>
  </si>
  <si>
    <t>Barrinha; Dumont; Pradópolis; Ribeirão Preto</t>
  </si>
  <si>
    <t>SP 291</t>
  </si>
  <si>
    <t>26,34;2,42;2,92</t>
  </si>
  <si>
    <t>SP 321 - Obras e serviços de recuperação e amortecimento do sistema de drenagem e erosão no km 350,000 - Obra Pontual</t>
  </si>
  <si>
    <t xml:space="preserve">Contratação de obras para recuperação e amortecimento do sistema de drenagem e erosão a jusante dos lançamentos existentes no km 350+000m, le, da SP 321, no município de bauru.  </t>
  </si>
  <si>
    <t>Bauru</t>
  </si>
  <si>
    <t>SP 461 - Obras e serviços de sinalização definitiva, vertical e horizontal, e implantação de dispositivos - Lote 04 - Extensão: 29,24 km</t>
  </si>
  <si>
    <t xml:space="preserve">Contratação de obras e serviços de sinalização definitiva, vertical e horizontal, e implantação de dispositivos de proteção nas rodovias SP 226, SP 291, spa193/253, spa197/253, SP 250 e SP 461, localizadas em diversas regiões do estado de são paulo, parcialmente financiado pelo banco interamericano de desenvolvimento-bid.lote 4.  </t>
  </si>
  <si>
    <t>SPA 135/065 - Obras e serviços de implantação de nova rede de drenagem entre o km 0,400 e o km 0,700 - Extensão: 0,3 km</t>
  </si>
  <si>
    <t xml:space="preserve">Contratação de obras e serviços de implantação de nova rede drenagem entre o km 0,400 e o km 0,700 da SPA 135/065, acesso ao município de campinas, para solução de problemas de alagamento.  </t>
  </si>
  <si>
    <t>Campinas</t>
  </si>
  <si>
    <t>SPA 135/065</t>
  </si>
  <si>
    <t>SP 050 - Obras e serviços de correção e proteção de taludes, recuperação da pista e melhorias no km 124,700 - Lote 02 - Obra Pontual</t>
  </si>
  <si>
    <t xml:space="preserve">Contratação de obras e serviços de correção e proteção de taludes, recuperação pista e mel.em trec.da SP 050-rodovia monteirolobato, div.em 03lts, incl.elab.proj.exec.trec.:km 124+700m(ld), km 128+700m(ld), km 135+000m(ld), km 136+700m(ld), km 139+500m(ld), km 140+400m(ld) e km 145+900 m (ld). lote 02.  </t>
  </si>
  <si>
    <t>Monteiro Lobato</t>
  </si>
  <si>
    <t>SP 050 - Obras e serviços de correção e proteção de taludes, recuperação da pista e melhorias no km 157,000 - Lote 03 - Obra Pontual</t>
  </si>
  <si>
    <t xml:space="preserve">Contratação de obras e serviços de correção e proteção de taludes, recuperação pista e mel.em trec.da SP 050-rodovia monteirolobato, div.em 03lts, incl.elab.proj.exec.trec.:km 157+000m(ld), km 159+500m(le), km 161+150m(ld), km 161+400m(ld) e km 175+350m(le). lote 03.  </t>
  </si>
  <si>
    <t>Santo Antônio do Pinhal</t>
  </si>
  <si>
    <t>SP 066 - Obras e serviços de substituição de bueiro de concreto por bueiro metálico, pelo método não destrutivo, no km 66,700 - Obra Pontual</t>
  </si>
  <si>
    <t xml:space="preserve">Contratação de obras e serviços de substituição de bueiro de concreto por bueiro metálico, pelo método não destrutivo, no km 66+700m, da SP 066, município de guararema, incluindo elaboração de projeto executivo.  </t>
  </si>
  <si>
    <t>Guararema; Mogi das Cruzes</t>
  </si>
  <si>
    <t>SP 066</t>
  </si>
  <si>
    <t>SP 312 - Obras e serviços de prolongamento de linha de tubo no km 69,400 - Obra Pontual</t>
  </si>
  <si>
    <t xml:space="preserve">Contratação de obras e serviços de prolongamento de linha de tubo no km 69+400mda SP 312-estrada dos romeiros, no município de cabreúva, incluindo a elaboração do projeto executivo.  </t>
  </si>
  <si>
    <t>Cabreúva</t>
  </si>
  <si>
    <t>SP 312</t>
  </si>
  <si>
    <t>SP 123 - Obras e serviços emergenciais de correção e proteção de talude com risco iminente - Obra Pontual</t>
  </si>
  <si>
    <t xml:space="preserve">Contratação das obras e serviços emergenciais de correção e proteção de talude com risco iminente na SP 123 no km 43,100m no município de Campos do Jordão.  </t>
  </si>
  <si>
    <t>Campos do Jordão</t>
  </si>
  <si>
    <t>SP 123</t>
  </si>
  <si>
    <t>SP 123 - Obras e serviços de reforço estrutural e cortina atirantada do km 34,100 - Obra Pontual</t>
  </si>
  <si>
    <t xml:space="preserve">Contratação de obras e serviços de reforço estrutural e cortina atirantada do km 34+100 (ld) da SP 123, município de santo antonio do pinhal.  </t>
  </si>
  <si>
    <t>SP 250 - Obras e serviços emergenciais de correção de talude com risco iminente - Obra Pontual</t>
  </si>
  <si>
    <t xml:space="preserve">Contratação das obras e serviços emergenciais de correção e proteção de talude com risco iminente na SP 250 no km 340,000m no município de ribeira.  </t>
  </si>
  <si>
    <t>Ribeira</t>
  </si>
  <si>
    <t>SP 079 - Obras e serviços emergenciais de correção e proteção de talude com risco iminente - Obra Pontual</t>
  </si>
  <si>
    <t xml:space="preserve">Contratação das obras e serviços emergenciais de correção e proteção de talude com risco iminente na SP 079 no km 178,000m no município de Tapiraí.  </t>
  </si>
  <si>
    <t>Tapiraí</t>
  </si>
  <si>
    <t>SP 079</t>
  </si>
  <si>
    <t xml:space="preserve">Contratação das obras e serviços emergenciais de correção e proteção de talude com risco iminente na SP 079 no km 180,220m no município de Tapiraí.  </t>
  </si>
  <si>
    <t>SP 304 - Obras e serviços de implantação de barreiras new-jersey na ponte sobre o Rio Barra Mansa - Extensão: 0,62 km</t>
  </si>
  <si>
    <t xml:space="preserve">Contratação de serviços de implantação de barreiras new-jersey na ponte sobre orio barra mansa, na SP 304, do km 458+890 ao km 459+510m, divisa com os municipios de sales - mendonça/sp.  </t>
  </si>
  <si>
    <t>Mendonça; Sales</t>
  </si>
  <si>
    <t>SPA 354/294 - Obras e serviços de adequação das rampas de acesso à passarela, km 1,610 - Obra Pontual</t>
  </si>
  <si>
    <t xml:space="preserve">Contratação de obras e serviços de adequação das rampas de acesso à passarela na SPA 354/294 km 1,610.  </t>
  </si>
  <si>
    <t>SPA 354/294</t>
  </si>
  <si>
    <t>SP 098 - Obras e serviços de substituição de canalização tubular de concreto por bueiro celular no km 69,500 - Obra Pontual</t>
  </si>
  <si>
    <t xml:space="preserve">Contratação de obras e serviços de substituição de canalização tubular de concreto (ø1,00m)por bueiro celular de concreto armado com seção de 2,00m x 2,00m, pelo método destrutivo, na SP 098 - rodovia dom paulo rolim loureiro, km 69,50, no município de mogi das cruzes, incluindo a elab.projeto executivo.  </t>
  </si>
  <si>
    <t>SP 098</t>
  </si>
  <si>
    <t>SPI 328/326 - Obras e serviços de correção de erosão no acesso e na pista, com adequação do sistema de drenagem - Obra Pontual</t>
  </si>
  <si>
    <t xml:space="preserve">Contratação de obras e serviços para correção de erosão no acesso e na pista, com adequação do sistema de drenagem no km 8,600m do acesso spi-328/326, no município de guariba.  </t>
  </si>
  <si>
    <t>Guariba</t>
  </si>
  <si>
    <t>SPI 328/326</t>
  </si>
  <si>
    <t>SP 425 - Contratação de Obras e Serviços Pontuais Rio Tiete</t>
  </si>
  <si>
    <t xml:space="preserve">Contratação de conclusao das obras e servicos de ampliacao do vao de navegacao da ponte sobre o rio tiete na SP 425, municipio de barbosa  </t>
  </si>
  <si>
    <t>Barbosa</t>
  </si>
  <si>
    <t>SP 360 - obras e serviços de implantação de uma nova ponte sobre o rio do Peixe, paralela à existente, no km 163,580m da SP 360, no município de Lindóia, incluindo a elaboração do projeto executivo.</t>
  </si>
  <si>
    <t xml:space="preserve">Contratação de Obras e Serviços de Implantação de uma nova ponte sobre o rio do peixe, paralela à existente, no km 163,850m da SP 360, no Município de Lindóia, Incluindo a elaboração do Projeto Executivo.    </t>
  </si>
  <si>
    <t>Lindóia</t>
  </si>
  <si>
    <t>SP 360</t>
  </si>
  <si>
    <t>SP 088 - Contratação de Obras e Serviços Pontuais.</t>
  </si>
  <si>
    <t xml:space="preserve">Contratação de obras e serviços de implantação de dispositivo de acesso e retorno no km 76,45,da SP 088, município de biritiba mirim, inclusive a elaboração do projeto executivo.  </t>
  </si>
  <si>
    <t>Biritiba Mirim</t>
  </si>
  <si>
    <t>SPA 060/056 - Execução de Obras e Serviços com Extensão de 3,4 km.</t>
  </si>
  <si>
    <t xml:space="preserve">Contratação DE OBRAS E SERVIÇOS DE MELHORAMENTOS, RECAPEAMENTO, PAVIMENTAÇÃO DOS ACOSTAMENTOS E IMPLANTAÇÃO DE DISPOSITIVOS DE ACESSO E RETORNO NA SPA 060/ 056 DO km 0,00 AO km 3,40, NO MUNICIPIO DE SANTA ISABEL.  </t>
  </si>
  <si>
    <t>Santa Isabel</t>
  </si>
  <si>
    <t>SPA 060/056</t>
  </si>
  <si>
    <t>SP 095 - Obras e serviços de conclusão da duplicação e restauração da SP 095, do km 50+800m ao km 52+800m - Extensão: 2 km</t>
  </si>
  <si>
    <t xml:space="preserve">Contratação de obras e serviços de conclusão da duplicação e restauração na SP 095, do km 50+800m ao km 52+800m, trecho Amparo-Pedreira.  </t>
  </si>
  <si>
    <t>Amparo;Pedreira</t>
  </si>
  <si>
    <t>SP 095</t>
  </si>
  <si>
    <t>SP 214 - Obras e serviços de duplicação e melhorias - Extensão: 1,8 km</t>
  </si>
  <si>
    <t xml:space="preserve">Contratação de obras e serviços de duplicação e melhorias na estrada do M'boi mirim, trecho compreendido entre e ter.jd.ang.e Av.Dosfunc.Pub, c/extensão 5,10 km De Al., Recuperação Da Pista E Melhorias Da Estrada Do M'Boi Mirim Trec.Comp, Entav.Dos Fu.Pub.E A R.Humb.Mar.C/Extensão De1,20Km, Município De SP E Rec.Pis.Mel.Tre.Comp.R Humb.Mar.Km 31-E Est.Do Cris.Km 32,8 Da SP 214,C/Extensão De 1,80Km, Município Itap.Da Serra.  </t>
  </si>
  <si>
    <t>Itapecerica da Serra</t>
  </si>
  <si>
    <t>SP 425 - Contratação de Obras e Serviços Pontuais km 523,520</t>
  </si>
  <si>
    <t xml:space="preserve">Contratação de obras e serviços de recuperação da ponte sobre o rio paranapanema, no km 523+520m da SP 425, município de pirapozinho.  </t>
  </si>
  <si>
    <t>Pirapozinho</t>
  </si>
  <si>
    <t>SP 147 - Obras e serviços de recuperação da pista, pavimento dos acostamentos, implantação de dispositivo e melhorias - Extensão: 30,22 km</t>
  </si>
  <si>
    <t xml:space="preserve">Contratação de obras e serviços de recuperação da pista, pavimento dos acostamentos, impl.de disp.e mel.da SP 147, do km 238,47 (entroncamento com a SP 300) ao km 268,69 (entroncamento com a SP 280) trecho entre anhembi e bofete.  </t>
  </si>
  <si>
    <t>Anhembi; Bofete</t>
  </si>
  <si>
    <t>SP 270 - Obras e serviços de recuperação das fundações, pilares e tabuleiro da ponte sobre o Rio Taquari no km 295,300 - Obra Pontual</t>
  </si>
  <si>
    <t xml:space="preserve">Contratação de serviços de recuperação das fundações, pilares e tabuleiro da ponte sobre o rio taquari, na represa de jurumirim, SP 270, km 295+300m, incluindo elaboração de projeto executivo.  </t>
  </si>
  <si>
    <t>Recuperação de Ponte Pênsil - Contratação de Obras e Serviços Pontuais.</t>
  </si>
  <si>
    <t xml:space="preserve">Contratação de obras e serviços de substituição do tabuleiro carroçável da ponte pênsil de seus gradis metálicos e manutenção corretiva em elementos metálicos (estrutura e cabos de sustentação), sobre o mar pequeno, no municipio de são vicente.  </t>
  </si>
  <si>
    <t>São Vicente</t>
  </si>
  <si>
    <t>Ponte Pênsil</t>
  </si>
  <si>
    <t>SPA 085/300 - Obras e serviços de restauração da pista, pavimentação dos acostamentos, implantação de faixa adicionais - Extensão: 6 km</t>
  </si>
  <si>
    <t xml:space="preserve">Contratação das obras e serviços de restauração da pista,pavimentação dos acostamentos, implantação de faixa adicional e melhorias da SPA 085/300, entre o km0,00 e o km 6,00, acesso a cabreúva.    </t>
  </si>
  <si>
    <t>SPA 085/300</t>
  </si>
  <si>
    <t>SP 324 - Obras e serviços de duplicação, alteamento da pista, implantação de viadutos e passagens inferiores de pedestres - Extensão: 3,14 km</t>
  </si>
  <si>
    <t xml:space="preserve">Contratação de obras e serviços de duplicação, alteamento da pista, implantação de viadutos e passagens inferiores de pedestres, no trecho da rodovia SP 324, do km 87,460m ao 90,600m, trecho da intersecção da Rodovia José Roberto Magalhães Teixeira SP 083, anel viário de Campinas, até a Rodovia Santos Dumont SP 075 e aeroporto de viracopos, município de campinas.  </t>
  </si>
  <si>
    <t>SP 324</t>
  </si>
  <si>
    <t>SP 276 - Obras e serviços de recuperação da Ponte sobre o Rio Paranapanema na altura do km 346,541 - Obra Pontual</t>
  </si>
  <si>
    <t xml:space="preserve">Contratação de obras e serviços de recuperação da ponte sobre o rio paranapa- nema na altura do km 346+541m da SP 276, no município de chavantes, incluindo elaboração do projeto executivo.  </t>
  </si>
  <si>
    <t>Chavantes</t>
  </si>
  <si>
    <t>SP 276</t>
  </si>
  <si>
    <t>SP 334 - Obras e serviços remanescentes de recuperação de erosão no km 411,950 - Obra Pontual</t>
  </si>
  <si>
    <t xml:space="preserve">Contratação de obras e serviços remanescentes de recuperação da erosão causadapelo lançamento de águas advindas do bueiro existente no km 411+950m da SP 334, município de cristais paulista.  </t>
  </si>
  <si>
    <t>Cristais Paulista</t>
  </si>
  <si>
    <t>SP 105 - Obras e serviços emergenciais de recuperação de muro gabião em aterro - Obra Pontual</t>
  </si>
  <si>
    <t>Contratação das obras e serviços emergenciais de recuperação de muro gabião em aterro na SP 105 no km 5,500 no município de Serra Negra</t>
  </si>
  <si>
    <t>SP 105</t>
  </si>
  <si>
    <t>SP 351 - Obras e serviços emergenciais para implantação de galeria celular - Obra Pontual</t>
  </si>
  <si>
    <t>Contratação de obras e serviços emergenciais de implantação de galeria celular na SP 351 no km 46,000 no município de Batatais</t>
  </si>
  <si>
    <t>SP 354 - Obras e serviços de recuperação da erosão do talude localizado no km 41,000 - Obra Pontual</t>
  </si>
  <si>
    <t xml:space="preserve">Contratação de obras e serviços de recuperação da erosão do talude localizado no km 41+000m da SP 354 - rodovia edgar máximo zamboto, no municipio de cajamar, incluindo elaboração de projeto executivo.  </t>
  </si>
  <si>
    <t>Cajamar</t>
  </si>
  <si>
    <t>SP 098 - Obras e serviços emergenciais de implantação de muro de contenção, drenagem subterrânea e estabilização do aterro no km 82,100m, remoção de rochas no km 87,000m, recuperação da drenagem e reconstrução do pavimento no km 87,200m, recuperação do pavimento no km 89,200m, remoção de barreiras com implantação de mureta rígida de concreto nos km 90,800m e 92,150m.</t>
  </si>
  <si>
    <t xml:space="preserve">Contratação das obras e serviços emergenciais de implantação de muro de contenção, drenagem subterrânea e estabilização do aterro no 82+100m, remoc.de rochas no km 87+000m, recuperação da drenagem e reconstrução do pav.no km 87+200m, recuperação  pav.no km 89+200m, remoc.de barr.com implde mureta rig. de conc. nos km 90+800m e km 92+150m, na sp.098, município  bertioga.  </t>
  </si>
  <si>
    <t>Biritiba Mirim; Bertioga</t>
  </si>
  <si>
    <t>SP 354 - Obras e serviços emergenciais de implantação de muro de contenção e estabilização do aterro - Obra Pontual</t>
  </si>
  <si>
    <t xml:space="preserve">Contratação das obras e serviços emergenciais de implantação de muro de contenção e estabilização  do aterro na SP 354 no km 46,260m e recuperação do aterro no km 48,240m no municipio de Franco da Rocha  </t>
  </si>
  <si>
    <t>SP 316 - Obras e serviços emergenciais de reconstrução de galeria, pista, acostamento e ciclovia - Obra Pontual</t>
  </si>
  <si>
    <t>Contratação de obras e serviços emergenciais de reconstrução de galeria, pista, acostamento e ciclovia na SP 316 no km 175,500m com recomposição de aterro no município de Rio Claro</t>
  </si>
  <si>
    <t>SP 316</t>
  </si>
  <si>
    <t>SP 031 - Obras e serviços emergenciais de recuperação estrutural de Viaduto - Obra Pontual</t>
  </si>
  <si>
    <t>Contratação de obras e serviços emergenciais de recuperação estrutural de Viaduto na SP 031 no km 47,700 no município de Ribeirão Pires</t>
  </si>
  <si>
    <t>SP 031</t>
  </si>
  <si>
    <t>SP 098 - Obras e serviços emergenciais de recuperação de talude - Obra Pontual</t>
  </si>
  <si>
    <t>Contratação das obras e serviços emergenciais de recuperação do talude, atravésde contenção em solo verde grampeado e implantação de tela atenuadora na SP 098 no km 81,880m no município de Bertioga</t>
  </si>
  <si>
    <t>Bertioga</t>
  </si>
  <si>
    <t>SP 056 - Obras e serviços de duplicação - Extensão: 5,36 km</t>
  </si>
  <si>
    <t>Contratação das obras e serviços de duplicação no km 34,740 ao km 40,100 no município de Itaquaquecetuba/Arujá</t>
  </si>
  <si>
    <t>Itaquaquecetuba;Aruja</t>
  </si>
  <si>
    <t>Obra Contratada a Iniciar</t>
  </si>
  <si>
    <t>SP 261 - Obras e serviços de Pavimentação da pista e dos acostamentos e melhorias - Extensão: 27,63 km</t>
  </si>
  <si>
    <t xml:space="preserve">Contratação de obras e serviços de pavimentação da pista e dos acostamentos e melhorias da SP 261, do km 78,77 ao km 106,40,trecho boreri-lençóis paulista.  </t>
  </si>
  <si>
    <t>Borebi; Iaras; Lençóis Paulista</t>
  </si>
  <si>
    <t>SP 261</t>
  </si>
  <si>
    <t xml:space="preserve">SP 055 - Obras e serviços de contenção e proteção de talude em diversos pontos da rodovia - Lote 01 - Obra Pontual </t>
  </si>
  <si>
    <t xml:space="preserve">Contratação das obras e serviços de contenção e proteção de talude na SP 055, nos seguintes pontos: km 87+200, km 88+200, km 94+300, km 94+400, km 94,500, km 94+700, km 95+200, km 96+000, km 96+300. Lote 01.  </t>
  </si>
  <si>
    <t>87,20;88,20;94,30;94,40;94,50;94,70;95,20;96,00;96,30</t>
  </si>
  <si>
    <t>SP 057 - Obras e serviços de pavimentação e melhorias com Extensão de 9,54 km.</t>
  </si>
  <si>
    <t xml:space="preserve">Contratação de obras e serviços de melhorias e pavimentação da SP 057,entre o km 64,600 e o km 74,140, com extensão total de 9,540 km, no município de juquitiba.  </t>
  </si>
  <si>
    <t>Juquitiba</t>
  </si>
  <si>
    <t>SP 057</t>
  </si>
  <si>
    <t>SP 322 - Obras e serviços da construção de viaduto no km 397,400m</t>
  </si>
  <si>
    <t>Contratação das obras e serviços de construção de viaduto na SP 322 no km 397,400 no município de Bebedouro.</t>
  </si>
  <si>
    <t>Bebedouro</t>
  </si>
  <si>
    <t>SP 336 - Contratação de Obras e Serviços com Extensão de 11,4 km.</t>
  </si>
  <si>
    <t xml:space="preserve">Contratação de obras de pavimentação da SP 336 – rodovia rio negro e solimões, trecho batatais – restinga – franca, do km 387+000m ao km 398+400m.  </t>
  </si>
  <si>
    <t>Franca; Restinga</t>
  </si>
  <si>
    <t>SP 336</t>
  </si>
  <si>
    <t xml:space="preserve">Municipais - Fase 09 - Lote 002 - Estrada Governador Mario Covas Junior - Obras e serviços de Pavimentação - Extensão: 3,5 km </t>
  </si>
  <si>
    <t xml:space="preserve">Municipais - Fase 09 - Lote 003 - Estrada Nelson Taufic Nassif - Obras e serviços de Recuperação Funcional - Extensão: 10,7 km </t>
  </si>
  <si>
    <t>Monte Alegre do Sul</t>
  </si>
  <si>
    <t>Estrada Nelson Taufic Nassif</t>
  </si>
  <si>
    <t xml:space="preserve">Municipais - Fase 09 - Lote 004 - Estrada Sabina Baptista de Camargo - Obras e serviços de Recuperação Funcional - Extensão: 3,3 km </t>
  </si>
  <si>
    <t>Hortolândia</t>
  </si>
  <si>
    <t>Estrada Sabina Baptista de Camargo</t>
  </si>
  <si>
    <t>Municipais - Fase 09 - Lote 007 - Estradas Moacyr Grandizolli e Atílio Squizato - Obras e serviços de Recuperação Funcional - Extensão: 12,45 km</t>
  </si>
  <si>
    <t>Campo Limpo Paulista/Jarinu</t>
  </si>
  <si>
    <t>Estradas Moacyr Grandizolli e Atílio Squizato</t>
  </si>
  <si>
    <t xml:space="preserve">Municipais - Fase 09 - Lote 009 - Estrada JNP-020 - Obras e serviços de Recuperação Funcional - Extensão: 5 km </t>
  </si>
  <si>
    <t>Estrada JNP-020</t>
  </si>
  <si>
    <t xml:space="preserve">Municipais - Fase 09 - Lote 010 - Estrada PDB-369 - Obras e serviços de Recuperação Funcional - Extensão: 2,6 km </t>
  </si>
  <si>
    <t>Pedra Bela</t>
  </si>
  <si>
    <t>Estrada PDB-369</t>
  </si>
  <si>
    <t>Municipais - Fase 09 - Lote 011 - Estrada Agostinho Saraolli Sobrinho - Obras e serviços de Recuperação Funcional - Extensão: 3,0 km</t>
  </si>
  <si>
    <t>Bragança Paulista</t>
  </si>
  <si>
    <t>Estrada municipal</t>
  </si>
  <si>
    <t xml:space="preserve">Municipais - Fase 09 - Lote 012 - Estradas Mitilino Formágio, Major José Raimundo de Souza, AGL-209 e AGL-278 - Obras e serviços de Pavimentação - Extensão: 5,435 km </t>
  </si>
  <si>
    <t>Estradas Mitilino Formágio, Major José Raimundo de Souza, AGL-209 e AGL-278</t>
  </si>
  <si>
    <t>Municipais - Fase 09 - Lote 013 - Estrada Engenheiro Luiz Antônio Laloni - Obras e serviços de Recuperação Funcional - Extensão: 8 km</t>
  </si>
  <si>
    <t>Estrada Engenheiro Luiz Antônio Laloni</t>
  </si>
  <si>
    <t>Municipais - Fase 09 - Lote 014 - Estrada Figueira Branca - Obras e serviços de Recuperação Funcional - Extensão: 5,2 km</t>
  </si>
  <si>
    <t>Estrada Figueira Branca</t>
  </si>
  <si>
    <t>Municipais - Fase 09 - Lote 015 - Estrada Manoel Gonçalves Neto - Obras e serviços de Recuperação Funcional - Extensão: 3,230 km</t>
  </si>
  <si>
    <t>Estrada Manoel Gonçalves Neto</t>
  </si>
  <si>
    <t>Municipais - Fase 09 - Lote 018 - Estrada BFT-030 - Obras e serviços de Pavimentação - Extensão: 4,840 km</t>
  </si>
  <si>
    <t>Bofete</t>
  </si>
  <si>
    <t>Estrada BFT-030</t>
  </si>
  <si>
    <t>Municipais - Fase 09 - Lote 021 - Estradas CAT-010/ERS-117 Estrada Canguera  - Obras e serviços de Pavimentação - Extensão: 8,883 km</t>
  </si>
  <si>
    <t>Contratação de obras e serviços de pavimentação na estrada com extensão total de 8,883 km, trecho no Município de Capela do Alto</t>
  </si>
  <si>
    <t>Estradas CAT-010/ERS-117 Estrada Canguera</t>
  </si>
  <si>
    <t>Municipais - Fase 09 - Lote 022 - Estrada IRG-146  - Obras e serviços de Recuperação Funcional - Extensão: 14,750 km</t>
  </si>
  <si>
    <t>Contratação de obras e serviços de recuperação funcional na estrada com extensão total de 14,750 km, trecho no Município de Itaporanga</t>
  </si>
  <si>
    <t>Itaporanga</t>
  </si>
  <si>
    <t>Estrada IRG-146</t>
  </si>
  <si>
    <t>Municipais - Fase 09 - Lote 026 - Estrada SQE-479 Estrada do Ranário  - Obras e serviços de Pavimentação - Extensão: 2,000 km</t>
  </si>
  <si>
    <t>Contratação de obras e serviços de pavimentação na estrada com extensão total de 2,000 km, trecho no Município de São Roque</t>
  </si>
  <si>
    <t>São Roque</t>
  </si>
  <si>
    <t>Estrada SQE-479 Estrada do Ranário</t>
  </si>
  <si>
    <t>Municipais - Fase 09 - Lote 027 - Estrada CSL-274 - Obras e serviços de Pavimentação - Extensão: 5,295 km</t>
  </si>
  <si>
    <t>Contratação de obras e serviços de pavimentação na estrada com extensão total de 5,295 km, trecho no Município de Cesário Lange</t>
  </si>
  <si>
    <t>Cesário Lange</t>
  </si>
  <si>
    <t>Estradas CSL-274</t>
  </si>
  <si>
    <t>Municipais - Fase 09 - Lote 033 - Estrada Domiciano de Souza - Obras e serviços de Recuperação Funcional - Extensão: 10,3 km</t>
  </si>
  <si>
    <t>Guareí</t>
  </si>
  <si>
    <t>Estrada Domiciano de Souza</t>
  </si>
  <si>
    <t>Municipais - Fase 09 - Lote 034 - Estrada do Butantan - Obras e serviços de Pavimentação - Extensão: 3,745 km</t>
  </si>
  <si>
    <t>Estrada do Butantan</t>
  </si>
  <si>
    <t>Municipais - Fase 09 - Lote 036 - Estrada Alberto Cocozza - Obras e serviços de Recuperação Funcional - Extensão: 3,8 km</t>
  </si>
  <si>
    <t>Mairinque</t>
  </si>
  <si>
    <t>Estrada Alberto Cocozza</t>
  </si>
  <si>
    <t>Municipais - Fase 09 - Lote 039 - Estradas BBN-342/PRI/URU-050 - Obras e serviços de Pavimentação - Extensão: 12,820 km</t>
  </si>
  <si>
    <t>Contratação de obras e serviços de pavimentação na estrada com extensão total de 12,820 km, trecho nos Municípios de Balbinos/Pirajuí/Uru</t>
  </si>
  <si>
    <t>Balbinos;Pirajuí;Uru</t>
  </si>
  <si>
    <t>Estradas BBN-342/PRI/URU-050</t>
  </si>
  <si>
    <t>Municipais - Fase 09 - Lote 043 - Estradas ARV-459 e Manoel Rodrigues Alvarez - Obras e serviços de Recuperação Funcional - Extensão: 1,55 km</t>
  </si>
  <si>
    <t>Arealva</t>
  </si>
  <si>
    <t>Estradas ARV-459 e Manoel Rodrigues Alvarez</t>
  </si>
  <si>
    <t>Municipais - Fase 09 - Lote 044 - Estrada DCV-140 - Obras e serviços de Pavimentação - Extensão: 5,5 km</t>
  </si>
  <si>
    <t>Estrada DCV-140</t>
  </si>
  <si>
    <t>Municipais - Fase 09 - Lote 045 - Estrada NVE-081 - Obras e serviços de Pavimentação - Extensão: 4,898 km</t>
  </si>
  <si>
    <t>Estrada NVE-081</t>
  </si>
  <si>
    <t>Municipais - Fase 09 - Lote 046 - Estrada GPT-010 - Obras e serviços de Recuperação Funcional - Extensão: 13,400 km</t>
  </si>
  <si>
    <t>Gavião Peixoto</t>
  </si>
  <si>
    <t>Estrada GPT-010</t>
  </si>
  <si>
    <t>Municipais - Fase 09 - Lote 047 - Estrada SLC-090 - Obras e serviços de Pavimentação - Extensão: 2,075 km</t>
  </si>
  <si>
    <t>Estrada SLC-090</t>
  </si>
  <si>
    <t>Municipais - Fase 09 - Lote 048 - Estradas SPV-044 e GRB-250 - Obras e serviços de Pavimentação - Extensão: 2,35 km</t>
  </si>
  <si>
    <t>Estradas SPV-044 e GRB-250</t>
  </si>
  <si>
    <t>Municipais - Fase 09 - Lote 049 - Estrada IPS 060 Atilio Maiosso  - Obras e serviços de Recuperação Funcional - Extensão: 3,550 km</t>
  </si>
  <si>
    <t>Contratação de obras e serviços de recuperação funcional na estrada com extensão total de 3,550 km, trecho no Município de Itápolis</t>
  </si>
  <si>
    <t>Estrada IPS 060 Atilio Maiosso</t>
  </si>
  <si>
    <t>Municipais - Fase 09 - Lote 050 - Estradas IPS-138 e IPS-221 - Obras e serviços de Recuperação Funcional - Extensão: 16,37 km</t>
  </si>
  <si>
    <t>Estradas IPS-138 e IPS-221</t>
  </si>
  <si>
    <t>Municipais - Fase 09 - Lote 051 - Estrada MAT-050 - Obras e serviços de Recuperação Funcional - Extensão: 7,4 km</t>
  </si>
  <si>
    <t>Matão</t>
  </si>
  <si>
    <t>Estrada MAT-050</t>
  </si>
  <si>
    <t>Municipais - Fase 09 - Lote 053 - Estrada SBS-371 - Obras e serviços de Pavimentação - Extensão: 15,5 km</t>
  </si>
  <si>
    <t>Estrada SBS-371</t>
  </si>
  <si>
    <t>Municipais - Fase 09 - Lote 055 - Estrada Sete Voltas - Obras e serviços de Recuperação Funcional - Extensão: 19,65 km</t>
  </si>
  <si>
    <t>Estrada Sete Voltas</t>
  </si>
  <si>
    <t xml:space="preserve">Municipais - Fase 09 - Lote 058 - Estradas Vargem/Grande, Marambaia e Tatauba - SJC/CPV-010/CPV-020 - Obras e serviços de PavimentaçãEstradas Vargem/Grande, Marambaia e Tatauba - SJC/CPV-010/CPV-020 </t>
  </si>
  <si>
    <t>Contratação de obras e serviços de pavimentação na estrada com extensão total de 19,395 km, trecho nos Municípios de São José dos Campos e Caçapava</t>
  </si>
  <si>
    <t>São José dos Campos;Caçapava</t>
  </si>
  <si>
    <t>Estradas Vargem/Grande, Marambaia e Tatauba - SJC/CPV-010/CPV-020</t>
  </si>
  <si>
    <t>Municipais - Fase 09 - Lote 059 - Estrada do Taboão - GTG 030/LRN 030/(Estrada Plínio Galvão Césa)GTG-168  - Obras e serviços de Pavimentação - Extensão: 20,920 km</t>
  </si>
  <si>
    <t>Contratação de obras e serviços de pavimentação na estrada com extensão total de 20,920 km, trechos nos Municípios de Lorena e Guaratinguetá</t>
  </si>
  <si>
    <t>Lorena;Guaratinguetá</t>
  </si>
  <si>
    <t>Estrada do Taboão - GTG 030/LRN 030/
(Estrada Plínio Galvão Césa)GTG-168</t>
  </si>
  <si>
    <t>Municipais - Fase 09 - Lote 061 - Estrada do  Rio das Antas - Obras e serviços de Recuperação Funcional - Extensão: 3,44 km</t>
  </si>
  <si>
    <t>Estrada Rio das Antas</t>
  </si>
  <si>
    <t>Municipais - Fase 09 - Lote 063 - Estrada CQC-114  - Obras e serviços de Pavimentação - Extensão: 12,600 km</t>
  </si>
  <si>
    <t>Contratação de obras e serviços de pavimentação na estrada com extensão total de 12,600 km, trecho no Município de Cerqueira César</t>
  </si>
  <si>
    <t>Cerqueira César</t>
  </si>
  <si>
    <t>Estrada CQC-114</t>
  </si>
  <si>
    <t>Municipais - Fase 09 - Lote 064 - Estradas MRC-010, PGP-161 e PGP-280 - Obras e serviços de Recuperação Funcional - Extensão: 23,75 km</t>
  </si>
  <si>
    <t>Maracaí; Paraguaçu Paulista</t>
  </si>
  <si>
    <t>Estradas MRC-010, PGP-161 e PGP-280</t>
  </si>
  <si>
    <t>Municipais - Fase 09 - Lote 065 - Estrada PMT-050 - Obras e serviços de Pavimentação - Extensão: 4,94 km</t>
  </si>
  <si>
    <t>Estrada PMT-050</t>
  </si>
  <si>
    <t>Municipais - Fase 09 - Lote 067 - Estrada RBS-030 - Obras e serviços de Recuperação Funcional - Extensão: 2,8 km</t>
  </si>
  <si>
    <t>Estrada RBS-030</t>
  </si>
  <si>
    <t xml:space="preserve">Municipais - Fase 09 - Lote 069 - Estradas QTA-021 e VSP-052 - Obras e serviços de Recuperação Funcional - Extensão: 1,478 km </t>
  </si>
  <si>
    <t>Quatá</t>
  </si>
  <si>
    <t>Estradas QTA-021 e VSP-052</t>
  </si>
  <si>
    <t>Municipais - Fase 09 - Lote 070 - Estrada VCR-165 - Obras e serviços de Pavimentação - Extensão: 6,02 km</t>
  </si>
  <si>
    <t>Vera Cruz</t>
  </si>
  <si>
    <t>Estrada VCR-165</t>
  </si>
  <si>
    <t>Municipais - Fase 09 - Lote 073 - Estradas IVR-244/IVR-313 - Obras e serviços de Recuperação Funcional - Extensão: 24,000 km</t>
  </si>
  <si>
    <t>Contratação de obras e serviços de recuperação funcional na estrada com extensão total de 24,000 km, trecho no Município de Ituverava</t>
  </si>
  <si>
    <t>Estradas IVR-244/IVR-313</t>
  </si>
  <si>
    <t>Municipais - Fase 09 - Lote 074 - Estrada RPR-363 - Obras e serviços de Pavimentação - Extensão: 6,64 km</t>
  </si>
  <si>
    <t>Ribeirão Preto</t>
  </si>
  <si>
    <t>Estrada RPR-363</t>
  </si>
  <si>
    <t>Municipais - Fase 09 - Lote 078 - Estradas Caetitu/RCR-010 - Obras e serviços de Pavimentação - Extensão: 14,100 km</t>
  </si>
  <si>
    <t>Contratação de obras e serviços de pavimentação nas estradas Caetitu/RCR-010  com extensão total de 14,100 km, trechos nos Municípios de Jeriquara e Ribeirão Corrente</t>
  </si>
  <si>
    <t>Jeriquara; Ribeirão Corrente</t>
  </si>
  <si>
    <t>Estradas Caetitu/RCR-010</t>
  </si>
  <si>
    <t>Municipais - Fase 09 - Lote 082 - Estradas NCP-390 e ADT-060 - Obras e serviços de Recuperação Funcional - Extensão: 12,9 km</t>
  </si>
  <si>
    <t>Aparecida dOeste; Nova Canaã Paulista</t>
  </si>
  <si>
    <t>Estradas NCP-390 e ADT-060</t>
  </si>
  <si>
    <t>Municipais - Fase 09 - Lote 083 - Estradas MCB-020 e Virgílio Lourenço - Obras e serviços de Recuperação Funcional - Extensão: 13 km</t>
  </si>
  <si>
    <t>Macaubal; União Paulista</t>
  </si>
  <si>
    <t>Estradas MCB-020 e Virgílio Lourenço</t>
  </si>
  <si>
    <t>Municipais - Fase 09 - Lote 084 - Estradas CTG-040 e CTV-060 - Obras e serviços de Recuperação Funcional - Extensão: 10,25 km</t>
  </si>
  <si>
    <t>Catanduva; Catiguá</t>
  </si>
  <si>
    <t>Estradas CTG-040 e CTV-060</t>
  </si>
  <si>
    <t>Municipais - Fase 09 - Lote 085 - Estradas MEN-040 e ADF-335 - Obras e serviços de Recuperação Funcional - Extensão: 10,7 km</t>
  </si>
  <si>
    <t>Adolfo; Mendonça</t>
  </si>
  <si>
    <t>Estradas MEN-040 e ADF-335</t>
  </si>
  <si>
    <t>Municipais - Fase 09 - Lote 086 - Estradas MEN-020 e MEN-379 - Obras e serviços de Pavimentação - Extensão: 9 km</t>
  </si>
  <si>
    <t>Mendonça</t>
  </si>
  <si>
    <t>Estradas MEN-020 e MEN-379</t>
  </si>
  <si>
    <t>Municipais - Fase 09 - Lote 087 - Estradas MDN-453, MDN-010, VGL-040 e VGL-436 - Obras e serviços de Recuperação Funcional - Extensão: 16,79 km</t>
  </si>
  <si>
    <t>Meridiano; Valentim Gentil</t>
  </si>
  <si>
    <t>Estradas MDN-453, MDN-010, VGL-040 e VGL-436</t>
  </si>
  <si>
    <t>Pontes Gestal; Cardoso</t>
  </si>
  <si>
    <t>Estradas PGT-040 e CDS-020</t>
  </si>
  <si>
    <t>Municipais - Fase 09 - Lote 090 - Estrada Contorno Viário de Ligação (SP 427) - Obras e serviços de Pavimentação - Extensão: 1,5 km</t>
  </si>
  <si>
    <t>Ipiguá</t>
  </si>
  <si>
    <t>Estrada Contorno Viário de Ligação (SP 427)</t>
  </si>
  <si>
    <t>Municipais - Fase 09 - Lote 091 - Estradas TNB-329 e TNB-354 - Obras e serviços de Pavimentação - Extensão: 10,53 km</t>
  </si>
  <si>
    <t>Tanabi</t>
  </si>
  <si>
    <t>Estradas TNB-329 e TNB-354</t>
  </si>
  <si>
    <t>Municipais - Fase 09 - Lote 093 - Estradas MDN-179 e MDN-377 - Obras e serviços de Pavimentação - Extensão: 10 km</t>
  </si>
  <si>
    <t>Meridiano</t>
  </si>
  <si>
    <t>Estradas MDN-179 e MDN-377</t>
  </si>
  <si>
    <t>Municipais - Fase 09 - Lote 094 - Estradas MDN-179, MDN-380, VGL-353 e VGL-482 - Obras de serviços de Pavimentação - Extensão: 7,000 km</t>
  </si>
  <si>
    <t>Estradas MDN-179, MDN-380, VGL-353 e VGL-482</t>
  </si>
  <si>
    <t>Municipais - Fase 09 - Lote 095 - Estrada TFR-457 - Obras e serviços de Pavimentação - Extensão: 5,113 km</t>
  </si>
  <si>
    <t>Três Fronteiras</t>
  </si>
  <si>
    <t>Estrada TFR-457</t>
  </si>
  <si>
    <t>Municipais - Fase 09 - Lote 096 - Estradas IBR-050 e IBR-080 - Obras e serviços de Pavimentação - Extensão: 4,6 km</t>
  </si>
  <si>
    <t>Ibirá</t>
  </si>
  <si>
    <t>Estradas IBR-050 e IBR-080</t>
  </si>
  <si>
    <t>Municipais - Fase 09 - Lote 097 - Estradas NVA-253/NVA-374 - Obras e serviços de Pavimentação - Extensão: 1,000 km</t>
  </si>
  <si>
    <t>Contratação de obras e serviços de pavimentação na estrada com extensão total de 1,000 km, trecho no Município de Nova Aliança</t>
  </si>
  <si>
    <t>Nova Aliança</t>
  </si>
  <si>
    <t>Estradas NVA-253/NVA-374</t>
  </si>
  <si>
    <t>Votuporanga</t>
  </si>
  <si>
    <t>Estradas VTG-050 e VTG-378</t>
  </si>
  <si>
    <t>Estradas TNB-000 e TNB-010</t>
  </si>
  <si>
    <t>Municipais - Fase 09 - Lote 101 - Estrada PAL-050 - Obras e serviços de Pavimentação - Extensão: 10,000 km</t>
  </si>
  <si>
    <t>Contratação de obras e serviços de pavimentação na estrada com extensão total de 10,000 km, trecho no Município de Palestina</t>
  </si>
  <si>
    <t>Palestina</t>
  </si>
  <si>
    <t>Estrada PAL-050</t>
  </si>
  <si>
    <t>Municipais - Fase 09 - Lote 102 - Estradas ADF-080, ADF-335, ADF-415, ADF-325 e ADF-040 - Obras e serviços de Pavimentação - Extensão: 6,15 km</t>
  </si>
  <si>
    <t>Adolfo</t>
  </si>
  <si>
    <t>Estradas ADF-080, ADF-335, ADF-415, ADF-325 e ADF-040</t>
  </si>
  <si>
    <t>Municipais - Fase 09 - Lote 103 - Estradas MAZ-000 e SPA-473 - Obras e serviços de Recuperação Funcional - Extensão: 2,15 km</t>
  </si>
  <si>
    <t>Monte Aprazível</t>
  </si>
  <si>
    <t>Estradas MAZ-000 e SPA-473</t>
  </si>
  <si>
    <t>Estrada MRP-001</t>
  </si>
  <si>
    <t>Municipais - Fase 09 - Lote 107 - Estradas Inozume Kagohara e Benedito Jandiro Soares - Obras e serviços de Recuperação Funcional - Extensão: 5,25 km</t>
  </si>
  <si>
    <t>Embu-Guaçu</t>
  </si>
  <si>
    <t>Estradas Inozume Kagohara e Benedito Jandiro Soares</t>
  </si>
  <si>
    <t>Municipais - Fase 09 - Lote 109 - Estrada Romeu Tanganelli - Obras e serviços de Pavimentação - Extensão: 8,951 km</t>
  </si>
  <si>
    <t>Guararema</t>
  </si>
  <si>
    <t>Estrada Romeu Tanganelli</t>
  </si>
  <si>
    <t>Municipais - Fase 09 - Lote 110 - Estrada GAI-030/MGS-020 - Obras e serviços de Pavimentação - Extensão: 8,115 km</t>
  </si>
  <si>
    <t>Guaraçaí;Murutinga do Sul</t>
  </si>
  <si>
    <t>Estradas GAI-030/MGS-020</t>
  </si>
  <si>
    <t>Municipais - Fase 09 - Lote 111 - Estradas CRD-040, BGI-348 e José Fernandes - Obras e serviços de Recuperação Funcional - Extensão: 6,1 km</t>
  </si>
  <si>
    <t>Birigui; Coroados</t>
  </si>
  <si>
    <t>Estradas CRD-040, BGI-348 e José Fernandes</t>
  </si>
  <si>
    <t>Municipais - Fase 09 - Lote 112 - Estradas Geraldo Stringhetta e RBC-030 - Obras e serviços de Recuperação Funcional - Extensão: 18,8 km</t>
  </si>
  <si>
    <t>Rubiácea</t>
  </si>
  <si>
    <t>Estradas Geraldo Stringhetta e RBC-030</t>
  </si>
  <si>
    <t>Municipais - Fase 09 - Lote 113 - Estradas GAI-030 e MDP-352 - Obras e serviços de Pavimentação - Extensão: 7,6 km</t>
  </si>
  <si>
    <t>Guaraçaí; Mirandópolis</t>
  </si>
  <si>
    <t>Estradas GAI-030 e MDP-352</t>
  </si>
  <si>
    <t>Municipais - Fase 09 - Lote 114 - Estrada Lavínia - Obras e serviços de Recuperação Funcional - Extensão: 19,590 km</t>
  </si>
  <si>
    <t>Lavínia</t>
  </si>
  <si>
    <t>Estrada Lavínia</t>
  </si>
  <si>
    <t>Municipais - Fase 09 - Lote 115 - Estrada ARF-010 - Obras e serviços de Pavimentação - Extensão: 2,46 km</t>
  </si>
  <si>
    <t>Auriflama</t>
  </si>
  <si>
    <t>Estrada ARF-010</t>
  </si>
  <si>
    <t>Municipais - Fase 09 - Lote 116 - Estrada CTH-153 - Obras e serviços de Recuperação Funcional - Extensão: 5,8 km</t>
  </si>
  <si>
    <t>Castilho</t>
  </si>
  <si>
    <t>Estrada CTH-153</t>
  </si>
  <si>
    <t>Municipais - Fase 09 - Lote 117 - Estradas GUZ-115 e GUZ-125 - Obras e serviços de Pavimentação - Extensão: 15,26 km</t>
  </si>
  <si>
    <t>Guzolândia</t>
  </si>
  <si>
    <t>Estradas GUZ-115 e GUZ-125</t>
  </si>
  <si>
    <t>Municipais - Fase 09 - Lote 118 - Estradas ART-234 e ART-436 - Obras e serviços de Pavimentação - Extensão: 5,066 km</t>
  </si>
  <si>
    <t>Araçatuba</t>
  </si>
  <si>
    <t>Estradas ART-234 e ART-436</t>
  </si>
  <si>
    <t>Municipais - Fase 09 - Lote 120 - Estradas CTH-030 e ADD-337 - Obras e serviços de Pavimentação - Extensão: 5,36 km</t>
  </si>
  <si>
    <t>Andradina; Castilho</t>
  </si>
  <si>
    <t>Estradas CTH-030 e ADD-337</t>
  </si>
  <si>
    <t>Municipais - Fase 09 - Lote 121 - Estrada BRM-400  - Obras e serviços de Pavimentação - Extensão: 5,631 km</t>
  </si>
  <si>
    <t>Contratação de obras e serviços de pavimentação na estrada com extensão total de 5,631 km, trecho no Município de Buritama</t>
  </si>
  <si>
    <t>Estrada BRM-400</t>
  </si>
  <si>
    <t xml:space="preserve">Municipais - Fase 09 - Lote 122 - Estrada EML-224 - Obras e serviços de Pavimentação - Extensão: 8,16 km </t>
  </si>
  <si>
    <t>Emilianópolis</t>
  </si>
  <si>
    <t>Estrada EML-224</t>
  </si>
  <si>
    <t>Municipais - Fase 09 - Lote 124 - Estrada SMD-139 - Obras e serviços de Pavimentação - Extensão: 5,920 km</t>
  </si>
  <si>
    <t>Contratação de obras e serviços de pavimentação na estrada com extensão total de 5,920 km, trecho nos Município de Santa Mercedes</t>
  </si>
  <si>
    <t>Santa Mercedes</t>
  </si>
  <si>
    <t>Estrada SMD-139</t>
  </si>
  <si>
    <t>Municipais - Fase 09 - Lote 125 - Estradas SMD-334/NGT-339 - Obras e serviços de Pavimentação e Recuperação Funcional - Extensão: 4,920 km</t>
  </si>
  <si>
    <t>Contratação de obras e serviços de pavimentação na estrada SMD 334 do km 0,000 ao 4,200 e  recuperação funcional na estrada NGT 339 do km 0,000 ao km 0,720 com extensão total de 4,920 km, trechos nos Municípios de Santa Mercedes e Nova Guataporanga</t>
  </si>
  <si>
    <t>Santa Mercedes; Nova Guataporanga</t>
  </si>
  <si>
    <t>Estradas SMD-334/NGT-339</t>
  </si>
  <si>
    <t>4,200;
0,720</t>
  </si>
  <si>
    <t>Municipais - Fase 09 - Lote 126 - Estradas MPB-243 e Antiga SPV-033 - Obras e serviços de Pavimentação - Extensão: 5,56 km</t>
  </si>
  <si>
    <t>Marabá Paulista</t>
  </si>
  <si>
    <t>Estradas MPB-243 e Antiga SPV-033</t>
  </si>
  <si>
    <t>Municipais - Fase 09 - Lote 128 - Estrada de Ligação Municipal - Obras e serviços de Recuperação Funcional - Extensão: 28,7 km</t>
  </si>
  <si>
    <t>Teodoro Sampaio</t>
  </si>
  <si>
    <t>Municipais - Fase 09 - Lote 130 - Estradas PNR-040 e Lauro Aparecido dos Santos - Obras e serviços de Recuperação Funcional - Extensão: 21,7 km</t>
  </si>
  <si>
    <t>Panorama</t>
  </si>
  <si>
    <t>Estradas PNR-040 e Lauro Aparecido dos Santos</t>
  </si>
  <si>
    <t>Municipais - Fase 09 - Lote 133 - Estrada TAM-248  - Obras e serviços de Pavimentação - Extensão: 5,772 km</t>
  </si>
  <si>
    <t>Contratação de obras e serviços de pavimentação na estrada com extensão total de 5,772 km, trecho no Município de Tambaú</t>
  </si>
  <si>
    <t>Tambaú</t>
  </si>
  <si>
    <t xml:space="preserve"> Estrada TAM-248 </t>
  </si>
  <si>
    <t>Municipais - Fase 09 - Lote 134 - Estradas VGS-004 e CBR-281 - Obras e serviços de Pavimentação - Extensão: 15,63 km</t>
  </si>
  <si>
    <t>Vargem Grande do Sul</t>
  </si>
  <si>
    <t>Estradas VGS-004 e CBR-281</t>
  </si>
  <si>
    <t>Municipais - Fase 09 - Lote 140 - Estrada DVL-248 - Obras e serviços de Pavimentação - Extensão: 9,3 km</t>
  </si>
  <si>
    <t>Divinolândia</t>
  </si>
  <si>
    <t>Estrada DVL-248</t>
  </si>
  <si>
    <t>Municipais - Fase 09 - Lote 141 - Estrada MGG-999  - Obras e serviços de Recuperação Funcional - Extensão: 25,300 km</t>
  </si>
  <si>
    <t>Contratação de obras e serviços de recuperação funcional na estrada com extensão total de 25,300 km, trecho no Município de Mogi Guaçu</t>
  </si>
  <si>
    <t>Estrada MGG-999</t>
  </si>
  <si>
    <t>Municipais - Fase 09 - Lote 142 - Estradas Miguel Martini e MGG-020 - Obras e serviços de Recuperação Funcional - Extensão: 2,8 km</t>
  </si>
  <si>
    <t>Estradas Miguel Martini e MGG-020</t>
  </si>
  <si>
    <t>Municipais - Fase 09 - Lote 143 - Estrada MOC-430 - Obras e serviços de Recuperação Funcional - Extensão: 8,18 km</t>
  </si>
  <si>
    <t>Estrada MOC-430</t>
  </si>
  <si>
    <t>Municipais - Fase 09 - Lote 146 - Estrada OLP-040 - Obras e serviços de Recuperação Funcional - Extensão: 13,54 km</t>
  </si>
  <si>
    <t>Olímpia</t>
  </si>
  <si>
    <t>Estrada OLP-040/Natal Breda</t>
  </si>
  <si>
    <t>Municipais - Fase 09 - Lote 150 - Estradas CJB-040/CJB-362  - Obras e serviços de Pavimentação - Extensão: 7,000 km</t>
  </si>
  <si>
    <t>Contratação de obras e serviços de pavimentação na estrada com extensão total de 7,000 km, trecho no Município de Cajobi</t>
  </si>
  <si>
    <t>Estradas CJB-040/CJB-362</t>
  </si>
  <si>
    <t>Municipais - Fase 09 - Lote 151 - Estrada API-010 - Obras e serviços de Recuperação Funcional - Extensão: 19,6 km</t>
  </si>
  <si>
    <t>Apiaí; Itaóca</t>
  </si>
  <si>
    <t>Estrada API-010</t>
  </si>
  <si>
    <t>Municipais - Fase 09 - Lote 154 - Estradas BT-000 e IPG-999 - Obras e serviços de Pavimentação - Extensão: 29,55 km</t>
  </si>
  <si>
    <t>Barra do Turvo; Iporanga</t>
  </si>
  <si>
    <t>Estradas BT-000 e IPG-999</t>
  </si>
  <si>
    <t>Municipais - Fase 09 - Lote 157 - Estradas INP-030 e MCD-040 - Obras e serviços de Pavimentação - Extensão: 25,94 km</t>
  </si>
  <si>
    <t xml:space="preserve">Contratação de obras e serviços de pavimentação da estrada com extensão total de 25,94 km, trecho entre os Municípios de Indiaporã e Macedônia.  </t>
  </si>
  <si>
    <t>Indiaporã; Macedônia</t>
  </si>
  <si>
    <t>Estradas INP-030 e MCD-040</t>
  </si>
  <si>
    <t xml:space="preserve">Municipais - Fase 09 - Lote 159 - Estrada MMR-176 - Obras e serviços de Pavimentação - Extensão: 3,942 km </t>
  </si>
  <si>
    <t>Estrada MMR-176</t>
  </si>
  <si>
    <t>Municipais - Fase 09 - Lote 160 - Estrada QRO-022 - Obras e serviços de Pavimentação - Extensão: 1,445 km</t>
  </si>
  <si>
    <t>Queiroz</t>
  </si>
  <si>
    <t>Estrada QRO-022</t>
  </si>
  <si>
    <t>Municipais - Fase 09 - Lote 161 - Estrada AVA-060 - Obras e serviços de Pavimentação - Extensão: 10,000 km</t>
  </si>
  <si>
    <t>Contratação de obras e serviços de pavimentação na estrada com extensão total de 10,000 km, trecho no Município de Avanhandava</t>
  </si>
  <si>
    <t>Avanhandava</t>
  </si>
  <si>
    <t>Estrada AVA-060</t>
  </si>
  <si>
    <t>Municipais - Fase 09 - Lote 162 - Estrada BOS-010  - Obras e serviços de Pavimentação - Extensão: 6,000 km</t>
  </si>
  <si>
    <t>Contratação de obras e serviços de pavimentação na estrada com extensão total de 6,000 km, trecho no Município de Barbosa</t>
  </si>
  <si>
    <t xml:space="preserve">Estrada BOS-010 </t>
  </si>
  <si>
    <t>Municipais - Fase 09 - Lote 163 - Estradas OLP-050 - Obras e serviços de Recuperação Funcional - Extensão: 11,500 km</t>
  </si>
  <si>
    <t>Contratação de obras e serviços de recuperação funcional na estrada com extensão total de 11,500 km, trecho no Município de Olímpia</t>
  </si>
  <si>
    <t>Estradas OLP-050</t>
  </si>
  <si>
    <t>SP 312 - Obras e serviços emergenciais de estabilização e reforço de contenção - Obra Pontual</t>
  </si>
  <si>
    <t>Contratação de obras e serviços emergenciais de estabilização e reforço de contenção na SP 312 no km 66,770m e recuperação do aterro da plataforma viária no km 67,030m no município de Cabreúva</t>
  </si>
  <si>
    <t>SP 264 - Obras e serviços emergenciais de erosão no km 124,800 - Obra Pontual</t>
  </si>
  <si>
    <t xml:space="preserve">Contratação emergencial de erosão localizada na Rodovia Francisco José Ayub - SP 264, km 124+800M, lado direito, município de Salto de Pirapora.  </t>
  </si>
  <si>
    <t>Salto de Pirapora</t>
  </si>
  <si>
    <t>SP 264</t>
  </si>
  <si>
    <t>Viaduto em Intersecção Viária  - Obras e serviços para implantação de viaduto de intersecção viária - Extensão: 0,225 km</t>
  </si>
  <si>
    <t xml:space="preserve">Contratação de obras e serviços para implantação de viaduto intersecção viária dos municipios de sumare e hortolandia, av. cristovão colombo com a estrada    municipal americo ribeiro dos santos (smr-385).  </t>
  </si>
  <si>
    <t>Hortolândia; Sumaré</t>
  </si>
  <si>
    <t>SP 031 - Obras e serviços emergenciais de recuperação de galerias de tubos de concreto - Obra Pontual</t>
  </si>
  <si>
    <t>Contratação de obras e serviços emergenciais de recuperação de galerias de tubos de concreto, construção de alas a montante e muro de gabião a jusante na SP 031 no km 66,150m no município de Suzano</t>
  </si>
  <si>
    <t>Suzano</t>
  </si>
  <si>
    <t xml:space="preserve">SP 055 - Obras e serviços de contenção e proteção de talude em diversos pontos da rodovia - Lote 02 - Obra Pontual </t>
  </si>
  <si>
    <t>Contratação das obras e serviços de contenção e proteção de talude na SP 055, nos seguintes pontos: km 96+800 km 114+950, km 115+200, km 115+300, km 116+300, km 118+100, km 118+300, km 118+500, km 142+100. Lote 02.</t>
  </si>
  <si>
    <t>Caraguatatuba;São Sebastião</t>
  </si>
  <si>
    <t>96,80; 114,95;115,20;115,30;116,30;118,10;118,30;118,50;142,100</t>
  </si>
  <si>
    <t>96,80; 114,95;115,20;116,30;118,10;118,30;118,50;142,100</t>
  </si>
  <si>
    <t>SP 079 - Execução das Obras serviços de realinhamento, recuperação de vão da travessia da passrela no km 49+440</t>
  </si>
  <si>
    <t>Contratação de obras serviços de realinhamento, recuperação de vão da travessia da passrela no km 49+440</t>
  </si>
  <si>
    <t>SP 129 - Obras e Serviços de reparação de inconformidades na passarela para pedestres localizada no km 12+000, rodovia gladys bernardes minhoto.</t>
  </si>
  <si>
    <t>Contratação de obras e servicos de reparacao de inconformidades na passarela para pedestres localizada no km 12+000 da rodovia SP 129, rodovia gladys bernardes minhoto, no municipio de boituva.</t>
  </si>
  <si>
    <t>Boituva</t>
  </si>
  <si>
    <t>SP 055 - Contratação de Obras e serviços de construção de Tunel Liner no km 171,360.</t>
  </si>
  <si>
    <t>Contratação de obras e serviços de construção de Tunnel Liner no km 171,360 da SP 055 (Baleia Verde), localizado no município de São Sebastião.</t>
  </si>
  <si>
    <t>São Sebastião</t>
  </si>
  <si>
    <t>SP 247 - Obras e serviços emergenciais de contenção e proteção de talude - Obra Pontual</t>
  </si>
  <si>
    <t>Contratação de obras e serviços emergenciais de contenção e proteção de talude na SP 247 no km 17,240m no município de Bananal</t>
  </si>
  <si>
    <t>Bananal</t>
  </si>
  <si>
    <t>SP 247</t>
  </si>
  <si>
    <t>SP 331 - Obras e serviços emergenciais da ponte sobre o Rio Itaquere no km 15,515</t>
  </si>
  <si>
    <t>Contratação de obras e serviços em carater emergencial, para recuperação do apoio da ponte sobre o Rio Itaquere, localizada no km 15,515 da SP 331.</t>
  </si>
  <si>
    <t>SP 098 - Obras e serviços emergenciais de limpeza e desobstrução da pista, implantação de muro de contenção e tela grampeada - Obra Pontual</t>
  </si>
  <si>
    <t>Contratação das obras e serviços emergenciais de limpeza e desobstrução da pista, implantação de muro de contenção e tela grampeada na SP 098 no km 83,800m no município de Bertioga</t>
  </si>
  <si>
    <t>SP 425 - Contratação das obras e serviços para a construção de dispositivo em desnível na SP 425 (Rodovia Assis Chateaubriand) no km 137+800m</t>
  </si>
  <si>
    <t>Contratação das obras e serviços para a construção de dispositivo em desnível na SP 425 (Rodovia Assis Chateaubriand) km 137+800m, no trecho do km 137+000m ao 138+600m interligando a Av. Benati e a Via de acesso SPA 137/425 no município de Olímpia.</t>
  </si>
  <si>
    <t>SP 561 - Contratação de serviços e obras de drenagem no km 1 da Rodovia Jarbas de Moraes – SP 561</t>
  </si>
  <si>
    <t>Contratação de serviços e obras de drenagem no km 1 da Rodovia Jarbas de Moraes – SP 561, Município de Jales/SP</t>
  </si>
  <si>
    <t>Jales</t>
  </si>
  <si>
    <t>SP 561</t>
  </si>
  <si>
    <t>SP 050 - Obras e serviços emergenciais de recuperação de Talude no km 136,500</t>
  </si>
  <si>
    <t xml:space="preserve">Contratação emergencial de empresa especializada para Contratação de obras e serviços de recuperação e proteção de talude com risco eminente, km 136+500m (le) da SP 050, município de Monteiro Lobato.  </t>
  </si>
  <si>
    <t>Municipais - Fase 05 - Lote 016 - Execução de obras e serviços de Pavimentação da SJR-350 com extensão total de 1,180 km.</t>
  </si>
  <si>
    <t>Contratação de obras e serviços de Pavimentação da SJR-350, trecho contemplando o Município de São José Do Rio Preto com extensão total de 1,180 km.</t>
  </si>
  <si>
    <t>Contratação de obra e serviços da Estrada de Acesso ao Quilombo Bombas no município de Iporanga</t>
  </si>
  <si>
    <t>Contratação de estrada de acesso à Comunidade do Quilombo de Bombas no município de Iporanga.</t>
  </si>
  <si>
    <t>Estrada de Acesso ao Quilombo Bombas</t>
  </si>
  <si>
    <t>SP 181 - Obras e serviços de melhorias em galeria de águas fluviais - Obra Pontual</t>
  </si>
  <si>
    <t>Contratação de obras e serviços emergenciais de melhorias em galeria de águas fluviais na SP 181 no km 9,600m no município de Ribeirão Grande</t>
  </si>
  <si>
    <t>Ribeirão Grande</t>
  </si>
  <si>
    <t>SP 181</t>
  </si>
  <si>
    <t>SP 055 - Obras e serviços emergenciais de retaludamento, enrocamento, revestimento vegetal, drenagem pluvial e faixas de sinalização - Obra Pontual</t>
  </si>
  <si>
    <t>Contratação das obras e serviços emergenciais de requalificações na SP 055 no km 142,800m no município de São Sebastião</t>
  </si>
  <si>
    <t>SP 055 - Obras e serviços emergenciais de reconstrução da pista e acostamento  - Extensão: 19,450</t>
  </si>
  <si>
    <t xml:space="preserve">Contratação das obras e serviços emergenciais de reconstrução da pista e acostamento na SP 055, no trecho compreendido entre os km 145+050m ao km 164+500m, incluindo a construção de cortina atirantada (km 145+050m; muro de concreto (km 145+300m; km 148+100m; km 161+400m e km 161+800m); muro de gabião (km 160+450m; km 161+230m e km 164+500m); concreto projetado (km 162+000m); escada hidráulica e dissipador (km 164+000m) além de construção de canaleta e reconstrução de drenagem.  </t>
  </si>
  <si>
    <t>SP 055 - Obras e serviços emergenciais de limpeza e desobstrução - Obra Pontual</t>
  </si>
  <si>
    <t>Contratação das obras e serviços emergenciais de limpeza e desobstrução na SP 055 no km 242,640m ao km 175+500m no município de São Sebastião;Bertioga;Santos</t>
  </si>
  <si>
    <t>Bertioga; Santos; São Sebastião</t>
  </si>
  <si>
    <t>SP 055 - Obras e serviços emergenciais de limpeza e desobstrução - Extensão: 38,800</t>
  </si>
  <si>
    <t>Contratação das obras e serviços emergenciais de limpeza e desobstrução na SP 055 no km 130,000m ao km 158,500m e do km 165,000m ao km 175,300m no município São Sebastião</t>
  </si>
  <si>
    <t>130,00;165,00</t>
  </si>
  <si>
    <t>158,50;175,30</t>
  </si>
  <si>
    <t>SP 055 - Obras e serviços emergenciais de reconstrução da pista e acostamento - Obra Pontual</t>
  </si>
  <si>
    <t xml:space="preserve">Contratação de obras e serviços emergenciais de reconstrução da pista e acostamento na SP 055 no km 142,500; km 145,700; km 148,700 e 172,100, incluindo a construção de obras de contenção e reconstrução de drenagens.  </t>
  </si>
  <si>
    <t>SP 055 - Obras e serviços emergenciais de limpeza e desobstrução - Extensão: 5,500</t>
  </si>
  <si>
    <t>Contratação das obras e serviços emergenciais de limpeza e desobstrução na SP 055 no km 164,500m ao km 159,000m no município de São Sebastião</t>
  </si>
  <si>
    <t>SP 103 - Obras e serviços emergenciais de contenção e recuperação de erosão - Obra Pontual</t>
  </si>
  <si>
    <t xml:space="preserve">Contratação de obras e serviços emergenciais de contenção e recuperação de erosão na  SP 103 no km 024,780m na município de Jambeiro  </t>
  </si>
  <si>
    <t>Jambeiro</t>
  </si>
  <si>
    <t>SP 103</t>
  </si>
  <si>
    <t>SP 250 - Obras e serviços emergenciais de correção e proteção de aterro, na rodovia Sebastião Ferraz de Camargo Penteado – SP 250, km 307,200m, no município de Apiaí.</t>
  </si>
  <si>
    <t xml:space="preserve">Contratações emergenciais para obras de correção e proteção de aterro, na rodovia Sebastião Ferraz de Camargo Penteado – SP 250, km 307+200m, no município de Apiaí.  </t>
  </si>
  <si>
    <t>SP 332 - Obras e serviços emergenciais de substituição de bueiro simples metálico por bueiro duplo de concreto - Obra Pontual</t>
  </si>
  <si>
    <t>Contratação de obras e serviços emergenciais de substituição de bueiro simples metálico por bueiro duplo de concreto na SP 332 no km 38,900m no município de Caieiras</t>
  </si>
  <si>
    <t>Caieiras</t>
  </si>
  <si>
    <t>SP 332</t>
  </si>
  <si>
    <t>Conservação Especial - Bloco 05 - Lote 66 - SP 320 - Contratação das obras e serviços de conservação especial e reabilitação da sinalização horizontal da rodovia.</t>
  </si>
  <si>
    <t>Contratação das obras e serviços de conservação especial e reabilitação da sinalização horizontal da rodovia SP 320, do km 527+300 ao km 564+100, com extensão de 36,800 km, nos municípios de Valentim Gentil, Meridiano, Fernandópolis e Estrela D'Oeste.</t>
  </si>
  <si>
    <t>Estrela dOeste; Fernandópolis; Meridiano; Valentim Gentil</t>
  </si>
  <si>
    <t>SP 320</t>
  </si>
  <si>
    <t>Municipais - Fase 05 - Lote 019 - Estrada do Taboão - Obras e serviços de Pavimentação - Extensão: 6,69 km</t>
  </si>
  <si>
    <t>Contratação de obras e serviços de Pavimentação da Estrada do Taboão, trecho contemplando o Município de Franco Da Rocha com extensão total de 6,69 km.</t>
  </si>
  <si>
    <t>Estrada do Taboão</t>
  </si>
  <si>
    <t>SP 324 - Obras e serviços de implantação de dispositivo e melhorias na rodovia Miguel Melhado Campos - SP 324, entre os km 77,400 e km 78,700, com 1,300 km de extensão,</t>
  </si>
  <si>
    <t>Contratação das obras e serviços de implantação de dispositivo e melhorias na rodovia Miguel Melhado Campos - SP 324, entre os km 77,400 e km 78,700, com 1,300 km de extensão, no município de Vinhedo.</t>
  </si>
  <si>
    <t>Vinhedo</t>
  </si>
  <si>
    <t>SP 461 - Lote 01 - Obras e serviços  de melhorias, recuperação e pavimentação da pista e dos acostamentos - Extensão: 15,980</t>
  </si>
  <si>
    <t>Contratação das obras e serviços de melhorias, recuperação e pavimentação da pista e dos acostamentos do km 128,000m ao 143,980m no município de Votuporanga/Álvares Florence</t>
  </si>
  <si>
    <t>Votuporanga;Álvares Florence</t>
  </si>
  <si>
    <t>SP 461 - Lote 02 - Obras e serviços  de melhorias, recuperação e pavimentação da pista e dos acostamentos - Extensão: 21,340</t>
  </si>
  <si>
    <t>Contratação das obras e serviços de melhorias, recuperação e pavimentação da pista e dos acostamentos do km 143,980m ao 165,320m no município de Álvares Florence/Cardoso</t>
  </si>
  <si>
    <t>Álvares Florence;Cardoso</t>
  </si>
  <si>
    <t>Estradas de ITU (05 Rotas) - Execução das obras e serviços de Pavimentação dos acessos das Estradas Municipais ITU.</t>
  </si>
  <si>
    <t>Contratação das obras e serviços de Pavimentação dos acessos das Estradas Municipais ITU-100, ITU-367, ITU-467, ITU-400 e ITU-500. Rotas: 1 - km 0,000 ao km 3,060 e km 0,000 ao km 1,735; 2 - km 0,000 ao km 5,765; 3 - km 0,000 ao km 2,569; 4 - km 0,000 ao km 0,620 e km 0,000 ao km 1,735; 5 - km 0,000 ao km 1,860, no município de Itu</t>
  </si>
  <si>
    <t>Estradas de Acesso das Estradas Municipais Itu</t>
  </si>
  <si>
    <t>SP 305 - Contratação de obras e serviços da duplicação da rodovia, denominada José Pizarro com 4,90 km de extensão,</t>
  </si>
  <si>
    <t>Contratação de obras e serviços da duplicação da Rodovia SP 305, denominada José Pizarro, do km 14,50 ao km 19,40, com 4,90 km de extensão, no município de Monte Alto, remanescentes do contrato nº 21.919-8, decorrente do Edital de Concorrência nº 311/2021</t>
  </si>
  <si>
    <t>SP 123 - Contratação das obras de recuperação do pavimento e melhorias da SP 123, do km 1,200m ao km 25,500m - Lote 01</t>
  </si>
  <si>
    <t xml:space="preserve">Contratação das obras de recuperação do pavimento e melhorias da SP 123, do km 1,200m ao km 25,500m  </t>
  </si>
  <si>
    <t>Taubaté;Tremembé;Pindamonhangaba</t>
  </si>
  <si>
    <t>SP 425 - Recuperação das pistas, dos acostamentos e faixas adicionais e melhorias da SP 425.</t>
  </si>
  <si>
    <t xml:space="preserve">Recuperação das pistas, dos acostamentos e faixas adicionais e melhorias da SP 425, trecho do km 283,60 ao km 327,80, com a duplicação no perímetro urbano de Penápolis, entre o km 285,20 e o km 286,90, trecho entre os municípios de Penápolis e Santópolis do Aguapeí  </t>
  </si>
  <si>
    <t>Penápolis; Santópolis do Aguapeí</t>
  </si>
  <si>
    <t>Em Estudo / Licitação em Andamento</t>
  </si>
  <si>
    <t>SP 425 - Recuperação das pistas, dos acostamentos e faixas adicionais e melhorias da SP 425, nos municípios de Clementina e Santópolis do Aguapeí.</t>
  </si>
  <si>
    <t xml:space="preserve">Recuperação das pistas, dos acostamentos e faixas adicionais e melhorias da SP 425, trecho do km 327,80 ao km 348,03, municípios de Clementina e Santópolis do Aguapeí  </t>
  </si>
  <si>
    <t>Clementina; Santópolis do Aguapeí</t>
  </si>
  <si>
    <t>SP 425 - Recuperação das pistas, dos acostamentos e melhorias da SP 425, no município de Iacri, Rinópolis e Parapuã.</t>
  </si>
  <si>
    <t xml:space="preserve">Recuperação das pistas, dos acostamentos e melhorias da SP 425, trecho do km 348,03 ao km 374,35, municípios de Iacri, Rinópolis e Parapuã  </t>
  </si>
  <si>
    <t>Iacri; Parapuã; Rinópolis</t>
  </si>
  <si>
    <t>SP 463 - Duplicação, melhorias e recuperação da pista e dos acostamentos no municípios de Araçatuba e Santo Antônio do Aracangua</t>
  </si>
  <si>
    <t xml:space="preserve">Duplicação e melhorias, trechos do km 51,30 ao km 57,08 e do km 59,08 ao km 60,90, e recuperação da pista e dos acostamentos e melhorias entre o km 57,80 e o km 59,08, municípios de Araçatuba e Santo Antônio do Araranguá  </t>
  </si>
  <si>
    <t>Araçatuba; Santo Antônio do Aracanguá</t>
  </si>
  <si>
    <t>SP 463</t>
  </si>
  <si>
    <t>51,30;59,08</t>
  </si>
  <si>
    <t>57,08;60,90</t>
  </si>
  <si>
    <t>SP 563 - Lote 01 - Recuperação das pistas e dos acostamentos e melhorias da SP 563, no município de Tupi Paulista e Monte Castelo.</t>
  </si>
  <si>
    <t xml:space="preserve">Recuperação das pistas e dos acostamentos e melhorias da SP 563, trecho do km 135,42 ao km 160,71, municípios de Tupi Paulista e Monte Castelo  </t>
  </si>
  <si>
    <t>Monte Castelo; Tupi Paulista</t>
  </si>
  <si>
    <t>SP 563 - Lote 02 - Recuperação das pistas e dos acostamentos e melhorias da SP 563, no município de Nova Independência.</t>
  </si>
  <si>
    <t xml:space="preserve">Recuperação das pistas e dos acostamentos e melhorias da SP 563, trecho do km 160,71 ao km 179,79, município de Nova Independência  </t>
  </si>
  <si>
    <t>Nova Independência</t>
  </si>
  <si>
    <t>SP 563 - Lote 03 -Recuperação das pistas e dos acostamentos e melhorias da SP 563, no município de Andradina.</t>
  </si>
  <si>
    <t xml:space="preserve">Recuperação das pistas e dos acostamentos e melhorias da SP 563, trecho do km 179,79 ao km 196,27, e duplicação da pista no trecho entre o km 196,27 e o km 200,66, no município de Andradina  </t>
  </si>
  <si>
    <t xml:space="preserve">SP 222 - Lote 01 - Contratação das obras e serviços de recuperação das pistas, pavimentação de acostamentos, implantação de ciclovias e demais melhorias no km 0,200m ao km 55,000m, nos municipios de Miracatu e Iguape. </t>
  </si>
  <si>
    <t xml:space="preserve">Contratação das obras e serviços de recuperação das pistas, pavimentação de acostamentos, implantação de ciclovias e demais melhorias no km 0,200m ao km 55,000m, nos municipios de Miracatu e Iguape. </t>
  </si>
  <si>
    <t>Miracatu;Iguape</t>
  </si>
  <si>
    <t>SP 097 - Duplicação e melhorias da SP 097, no município de Sorocaba e Porto Feliz.</t>
  </si>
  <si>
    <t xml:space="preserve">Duplicação e melhorias da SP 097 entre o km  0,000 e o km 12,850 (Sorocaba / SP 280), municípios de Sorocaba e Porto Feliz  </t>
  </si>
  <si>
    <t>Porto Feliz; Sorocaba</t>
  </si>
  <si>
    <t>SP 097</t>
  </si>
  <si>
    <t xml:space="preserve">SP 097 - Duplicação e melhorias da SP 097, no município de Porto Feliz </t>
  </si>
  <si>
    <t xml:space="preserve">Duplicação e melhorias da SP 097 entre o km 12,850 e o km 23,100 (SP 280/Porto Feliz), no município de Porto Feliz  </t>
  </si>
  <si>
    <t>Porto Feliz</t>
  </si>
  <si>
    <t>SP 147 - Recuperação e melhorias da SP 147, no município de Piracicaba e Anhembi.</t>
  </si>
  <si>
    <t xml:space="preserve">Recuperação e melhorias da SP 147  entre o km 152,000 e o km 210,500, com duplicação entre o km 152,00 e o km 155,50, municípios de Piracicaba e Anhembi  </t>
  </si>
  <si>
    <t>SP 261 - Pavimentação da pista e dos acostamentos e melhorias da SP 261, no município de Águas santa bárbara e Iaras.</t>
  </si>
  <si>
    <t xml:space="preserve">Pavimentação da pista e dos acostamentos e melhorias da SP 261, do km 58,00 ao km 78,77, municípios de  Águas de Santa Bárbara - Iaras  </t>
  </si>
  <si>
    <t>Águas de Santa Bárbara; Iaras</t>
  </si>
  <si>
    <t>SP 031 - Duplicação e melhorias da SP 031, nos municípios de São Bernardo do Campo, Santo André, Ribeirão Pires e Suzano.</t>
  </si>
  <si>
    <t xml:space="preserve">Duplicação e melhorias da SP 031 entre o km 33,100 e o km 69,300, municípios de São Bernardo do Campo, Santo André, Ribeirão Pires e Suzano  </t>
  </si>
  <si>
    <t>Ribeirão Pires; Santo André; São Bernardo do Campo; Suzano</t>
  </si>
  <si>
    <t>SP 165 - Pavimentação e melhorias com extensão de 41,080km nos municípios de Iporanga e Apiaí.</t>
  </si>
  <si>
    <t xml:space="preserve">Pavimentação e melhorias da SP 165 entre o km 143,500 e o km 184,580, municípios de Iporanga e Apiaí  </t>
  </si>
  <si>
    <t>Apiaí; Iporanga</t>
  </si>
  <si>
    <t>SP 129 - Duplicação e melhorias com extensão de 29,850km nos município de Porto Feliz, Boituva e Tatuí.</t>
  </si>
  <si>
    <t xml:space="preserve">Duplicação e melhorias da SP 129 entre o km 0,000 e o km 29,850, municípios de Porto Feliz, Boituva e Tatuí     </t>
  </si>
  <si>
    <t>Boituva; Porto Feliz; Tatuí</t>
  </si>
  <si>
    <t>SP 249 - Restauração e melhorias com extensão de 20,360 no município de Ribeirão Branco</t>
  </si>
  <si>
    <t xml:space="preserve">Restauração e melhorias da SP 249 entre o km 24,820 e o km 45,180, município de Ribeirão Branco  </t>
  </si>
  <si>
    <t>SP 249</t>
  </si>
  <si>
    <t>SP 125 - Restauração e melhorias da SP 125, no município de São Luis do Paraitinga e Ubatuba</t>
  </si>
  <si>
    <t xml:space="preserve">Restauração e melhorias da SP 125 entre o km 78,000 e o km 86,000, municípios de São Luís do Paraitinga e Ubatuba  </t>
  </si>
  <si>
    <t>São Luís do Paraitinga; Ubatuba</t>
  </si>
  <si>
    <t>SP 165 - Implantação de Ciclovia com 11,100km - atendimento das comunidades quilombolas lindeiras no município de Eldorado</t>
  </si>
  <si>
    <t xml:space="preserve">Implatação de Ciclovia na SP 165  atendimento das comunidades quilombolas lindeiras entre os km 104,9 ao  km 116,0.   As comunidades Quilombolas atendidas são, André Lopes, Ivaporunduva, Nhungura, Ostras e Sapatú, todas no munícipio de Eldorado.  </t>
  </si>
  <si>
    <t>Eldorado</t>
  </si>
  <si>
    <t>Municipais - Fase 02 - Lote 033 - Estrada SAA-160 - Obras e serviços de Recuperação Funcional - Extensão: 3,50 km</t>
  </si>
  <si>
    <t>Contratação de obras e serviços de recuperação funcional da SAA-160, trecho contemplando o Município de Santo Antônio Da Alegria com extensão total de 3,5 km.</t>
  </si>
  <si>
    <t>Santo Antônio da Alegria</t>
  </si>
  <si>
    <t>Estrada SAA-160</t>
  </si>
  <si>
    <t>Municipais - Fase 05 - Lote 039 - AHM-451/Estrada Rosa Celeste Bega - Obras e serviços de Pavimentação - Extensão: 1,54 km</t>
  </si>
  <si>
    <t>Contratação de obras e serviços de Pavimentação da AHM-451/Estrada Rosa Celeste Bega, trecho contemplando o Município de Anhumas com extensão total de 1,54 km.</t>
  </si>
  <si>
    <t>Anhumas</t>
  </si>
  <si>
    <t>Estrada AHM-451/Estrada Rosa Celeste Bega</t>
  </si>
  <si>
    <t>Conservação Especial - Bloco 01 - Lote 18 - SP 068, do km 255,000 ao km 268,600, com extensão de 13,600 km</t>
  </si>
  <si>
    <t xml:space="preserve">Contratação das obras e serviços de conservação especial e reabilitação de sinalização horizontal de Rodovias Estaduais do DER/SP, pertencente ao Programa Estradas Asfaltadas, dividido em 45 Lotes - Bloco 01. SP 068, do km 255,000 ao km 268,600, com extensão de 13,600 km, no município de são josé do barreiro. Lote 18.  </t>
  </si>
  <si>
    <t>Areias; São José do Barreiro</t>
  </si>
  <si>
    <t>SP 068</t>
  </si>
  <si>
    <t>Contratação de obras e serviços de Pavimentação da IPN-020, trecho contemplando o Município de Ipeúna com extensão total de 2,277 km.</t>
  </si>
  <si>
    <t>Ipeúna</t>
  </si>
  <si>
    <t>Municipais - Fase 05 - Lote 011 - Estrada QRO-155 - Obras e serviços de Pavimentação - Extensão: 4,20 km</t>
  </si>
  <si>
    <t xml:space="preserve">Contratação de obras e serviços de Pavimentação da QRO-155, trecho contemplando o Município de Queiroz com extensão total de 4,2 km.  </t>
  </si>
  <si>
    <t>Estrada QRO-155</t>
  </si>
  <si>
    <t>Conservação Especial - Bloco 01 - Lote 22 - SP 055, do km 112,550 ao km 120,000, com extensão de 7,450 km</t>
  </si>
  <si>
    <t xml:space="preserve">Contratação das obras e serviços de conservação especial e reabilitação de sinalização horizontal de Rodovias Estaduais do DER/SP, pertencente ao Programa Estradas Asfaltadas, dividido em 45 Lotes - Bloco 01. SP 055, do km 112,550 ao km 120,000, com extensão de 7,450 km, no município de São Sebastião. Lote 22.  </t>
  </si>
  <si>
    <t>Caraguatatuba; São Sebastião</t>
  </si>
  <si>
    <t>Conservação Especial - Bloco 01 - Lote 38 - SPA 126/563-acesso ao município de dracena, com extensão de 10,780 km</t>
  </si>
  <si>
    <t xml:space="preserve">Contratação das obras e serviços de conservação especial e reabilitação de sinalização horizontal de Rodovias Estaduais do DER/SP, pertencente ao Programa Estradas Asfaltadas, dividido em 45 Lotes - Bloco 01. SPA 126/563-acesso ao município de dracena, com extensão de 10,780 km. Lote 38.  </t>
  </si>
  <si>
    <t>Dracena</t>
  </si>
  <si>
    <t>SPA 126/563</t>
  </si>
  <si>
    <t>Conservação Especial - Bloco 01 - Lote 42 - SP 563, do km 112,850 ao km 160,710, com ext.,47,86km, nos municípios de dracena,tupi paulista,monte castelo e junqueirópolis</t>
  </si>
  <si>
    <t xml:space="preserve">Contratação das obras e serviços de conservação especial e reabilitação de sinalização horizontal de Rodovias Estaduais do DER/SP, pertencente ao Programa Estradas Asfaltadas, dividido em 45 Lotes - Bloco 01. SP 563, do km 112,850 ao km 160,710, com ext.,47,86km, nos municípios de dracena,tupi paulista,monte castelo e junqueirópolis. Lote 42.  </t>
  </si>
  <si>
    <t>Dracena; Monte Castelo; Tupi Paulista; Junqueirópolis</t>
  </si>
  <si>
    <t>Conservação Especial - Bloco 01 - Lote 45 - SP 373 e SPA 140/373, do km 140,420 ao km 152,700, com extensão de 12,280 km</t>
  </si>
  <si>
    <t>SP 373, do km 140,420 ao km 152,700, com ext.de 12,280 km,municípios de colina e jaborandi e naSPA 140/373 - acesso ao municípios de jaborandi, com extensão de 0,480 km</t>
  </si>
  <si>
    <t>Colina; Jaborandi</t>
  </si>
  <si>
    <t>SP 373;SPA 140/373</t>
  </si>
  <si>
    <t>140,42;0,00</t>
  </si>
  <si>
    <t>152,7;0,48</t>
  </si>
  <si>
    <t>Conservação Especial - Bloco 02 - Lote 17 - SP 062, do km 133,780 ao km 137,600, com extensão de 3,820 km, no município de taubaté</t>
  </si>
  <si>
    <t xml:space="preserve">Contratação das obras e serviços de conservação especial e reabilitação de sinalização horizontal de Rodovias Estaduais do DER/SP, pertencente ao Programa Estradas Asfaltadas, dividido em 44 lotes - Bloco 02. SP 062, do km 133,780 ao km 137,600, com extensão de 3,820 km, no município de taubaté. Lote 17.  </t>
  </si>
  <si>
    <t>Conservação Especial - Bloco 02 - Lote 25 - SP 148, do km 29,422 ao km 34,000, com extensão de 4,578 km, no município de são bernardo do campo. incluindo 1 dispositivo</t>
  </si>
  <si>
    <t xml:space="preserve">Contratação das obras e serviços de conservação especial e reabilitação de sinalização horizontal de Rodovias Estaduais do DER/SP, pertencente ao Programa Estradas Asfaltadas, dividido em 44 lotes - Bloco 02. SP 148, do km 29,422 ao km 34,000, com extensão de 4,578 km, no município de são bernardo do campo. incluindo 1 dispositivo. Lote 25.  </t>
  </si>
  <si>
    <t>São Bernardo do Campo</t>
  </si>
  <si>
    <t xml:space="preserve">Contratação de obras e serviços de pavimentação da LIM-346, trecho contemplando o Município de Limeira com extensão total de 0,9 km.  </t>
  </si>
  <si>
    <t>Limeira</t>
  </si>
  <si>
    <t>Conservação Especial - Bloco 02 - Lote 27 - SPA 052/031 - acesso aos municípios de ribeirão pires e mauá, com extensão de 14,000 km. incluindo 4 dispositivo. Lote 27.</t>
  </si>
  <si>
    <t xml:space="preserve">Contratação das obras e serviços de conservação especial e reabilitação de sinalização horizontal de Rodovias Estaduais do DER/SP, pertencente ao Programa Estradas Asfaltadas, dividido em 44 lotes - Bloco 02. SPA 052/031 - acesso aos municípios de ribeirão pires e mauá, com extensão de 14,000 km. incluindo 4 dispositivo. Lote 27.  </t>
  </si>
  <si>
    <t>Mauá; Ribeirão Pires</t>
  </si>
  <si>
    <t>SPA 052/031</t>
  </si>
  <si>
    <t>Conservação Especial - Bloco 02 - Lote 37 - SP 457, do km 57,000 ao km 87,300, com extensão de 30,300 km, no município de rancharia</t>
  </si>
  <si>
    <t xml:space="preserve">Contratação das obras e serviços de conservação especial e reabilitação de sinalização horizontal de Rodovias Estaduais do DER/SP, pertencente ao Programa Estradas Asfaltadas, dividido em 44 lotes - Bloco 02. SP 457, do km 57,000 ao km 87,300, com extensão de 30,300 km, no município de rancharia. Lote 37.  </t>
  </si>
  <si>
    <t>SP 457</t>
  </si>
  <si>
    <t>Conservação Especial - Bloco 03 - Lote 03 - SP 107, do km 0,000 ao km 45,490, com extensão de 45,490, nos municípios de Amparo, Santo Antônio de Posse, Holambra e Artur Nogueira</t>
  </si>
  <si>
    <t xml:space="preserve">Contratação das obras e serviços de conservação especial e reabilitação de sinalização horizontal de Rodovias Estaduais do DER/SP, pertencente ao Programa Estradas Asfaltadas, dividido em 48 lotes - Bloco 03. SP 107, do km 0,000 ao km 45,490, com extensão de 45,490, nos municípios de Amparo, Santo Antônio de Posse, Holambra e Artur Nogueira. Lote 03.  </t>
  </si>
  <si>
    <t>Amparo; Artur Nogueira; Holambra; Jaguariúna; Santo Antônio de Posse</t>
  </si>
  <si>
    <t>SP 107</t>
  </si>
  <si>
    <t>Municipais - Fase 06 - Lote 022 - Estrada ITI-010/BRI-030/BRI-126/BRI-278- Obras e serviços de Recuperação Funcional - Extensão: 14,73 km</t>
  </si>
  <si>
    <t xml:space="preserve">Contratação de obras e serviços de recuperação funcional da ITI-010/BRI-030/BRI-126/BRI-278, trecho contemplando os Municípios de Itapui/Bariri com extensão total de 14,73 km.  </t>
  </si>
  <si>
    <t>Bariri; Itapuí</t>
  </si>
  <si>
    <t>Estrada ITI-010/BRI-030/BRI-126/BRI-278- Obras e serviços de Recuperação Funcional</t>
  </si>
  <si>
    <t>Conservação Especial - Bloco 03 - Lote 14 - SP 319, do km 0,300 ao km 9,800, com extensão de 9,500 km, no mun. de taquaritinga.inclusive 3 dispositivos.</t>
  </si>
  <si>
    <t xml:space="preserve">Contratação das obras e serviços de conservação especial e reabilitação de sinalização horizontal de Rodovias Estaduais do DER/SP, pertencente ao Programa Estradas Asfaltadas, dividido em 48 lotes - Bloco 03.Contratação das obras e serviços de conservação especial e reabilitação da sin. horiz.da RodoviaSP 319, do km 0,300 ao km 9,800, com extensão de 9,500 km, no mun. de taquaritinga.inclusive 3 dispositivos. Lote 14.  </t>
  </si>
  <si>
    <t>Taquaritinga</t>
  </si>
  <si>
    <t>SP 319</t>
  </si>
  <si>
    <t>Conservação Especial - Bloco 03 - Lote 24 - SP 328, do km237,200 ao km245,900 c/extensão de 8,700km, nomunicípios de santa rita do passa quatro e porto ferreira.inlc.1 dispositivo</t>
  </si>
  <si>
    <t xml:space="preserve">Contratação das obras e serviços de conservação especial e reabilitação de sinalização horizontal de Rodovias Estaduais do DER/SP, pertencente ao Programa Estradas Asfaltadas, dividido em 48 lotes - Bloco 03.sp328, do km237,200 ao km245,900 c/extensão de 8,700km, nomunicípios de santa rita do passa quatro e porto ferreira.inlc.1 dispositivo. Lote 24.  </t>
  </si>
  <si>
    <t>Porto Ferreira; Santa Rita do Passa Quatro</t>
  </si>
  <si>
    <t>Municipais - Fase 06 - Lote 072 - Estrada da Marilândia - Obras e serviços de Recuperação Funcional - Extensão: 2,90 km</t>
  </si>
  <si>
    <t xml:space="preserve">Contratação de obras e serviços de recuperação funcional da Estrada da Marilândia, trecho contemplando o Município de Santa Isabel com extensão total de 2,9 km.  </t>
  </si>
  <si>
    <t>Estrada da Marilândia</t>
  </si>
  <si>
    <t xml:space="preserve">SP 595 -  Obras e Serviços de Recuperação de obra de arte sobre o Ribeirão Ponte Pensa  - Extensão de 0,430 no município de Três Fronteiras. </t>
  </si>
  <si>
    <t>Contratação de obras e Serviços de Recuperação de obra de arte sobre o Ribeirão Ponte Pensa, Rodovia Ettore Bottura, do km 100,570m ao km 101,000m, município de Três Fronteiras.</t>
  </si>
  <si>
    <t>SP 595</t>
  </si>
  <si>
    <t>SP 062 - Contratação de Obras de Recuperação do alargamento de PTC no km 161,800m no município de Pindamonhangaba (Pontual)</t>
  </si>
  <si>
    <t xml:space="preserve">Contratação de obras de Recuperação do alargamento de PTC no km 161,800m da SP 062 no município de Pindamonhangaba.  </t>
  </si>
  <si>
    <t>SP 457 - Contratação de Obras e Serviços de Implantação de dispositivo de acesso e retorno com extensão de 1,70 km  no município de Rancharia</t>
  </si>
  <si>
    <t xml:space="preserve">Contratação de Obras e Serviços para implantação de dispositivo de acesso e retorno, tipo rotatória fechada alongada e vias marginais, entre o km 58,500m ao km 60,200m na SP 457 da Rodovia Brigadeiro Eduardo Gomes com extensão de 1,700 km no  município de Rancharia.  </t>
  </si>
  <si>
    <t xml:space="preserve">SP 061 - Contratação das Obras e Serviços de Manutenção na Ponte sobre o Rio do Peixe no município de Guarujá (Pontual) </t>
  </si>
  <si>
    <t>Contratação das Obras e Serviços de Manutenção na Ponte sobre o Rio do Peixe na SP 061 - Bairro do Perequê  no município de Guarujá (Pontual).</t>
  </si>
  <si>
    <t>SP 061</t>
  </si>
  <si>
    <t>Conservação Especial - Bloco 03 - Lote 26 - SP 463, do km 148,800 ao km 192,000 c/extensão de 4,200kmnos municípios de jales e ouroeste. Incluisive 6 dispositivos</t>
  </si>
  <si>
    <t xml:space="preserve">Contratação das obras e serviços de conservação especial e reabilitação de sinalização horizontal de Rodovias Estaduais do DER/SP, pertencente ao Programa Estradas Asfaltadas, dividido em 48 lotes - Bloco 03. SP 463, do km 148,800 ao km 192,000 c/extensão de 4,200kmnos municípios de jales e ouroeste. Incluisive 6 dispositivos. Lote 26.  </t>
  </si>
  <si>
    <t>Jales; Ouroeste; Populina; Turmalina; Vitória Brasil</t>
  </si>
  <si>
    <t>Municipais - Fase 06 - Lote 080 - Estradas RNP-070/338/175/321 - Obras e serviços de Recuperação Funcional - Extensão: 9,40 km</t>
  </si>
  <si>
    <t xml:space="preserve">Contratação de obras e serviços de recuperação funcional da RNP-070/338/175/321, trecho contemplando o Município de Rinópolis com extensão total de 9,4 km.  </t>
  </si>
  <si>
    <t>Rinópolis</t>
  </si>
  <si>
    <t>Estradas RNP-070/338/175/321</t>
  </si>
  <si>
    <t>Conservação Especial - Bloco 03 - Lote 30 - SP 312 -Obras e serviços de conservação especial e reabilitação horizontal - Extensão: km 6,500m</t>
  </si>
  <si>
    <t xml:space="preserve">Contratação das obras e serviços de conservação especial e reabilitação de sinalização horizontal de Rodovias Estaduais do DER/SP, pertencente ao Programa Estradas Asfaltadas, dividido em 48 lotes - Bloco 03. SP 312, do km 34,000 ao km 40,500, c/extensão de km 6.500, no município de santana de parnaíba.inclusive 8 dispositivos. Lote 30.  </t>
  </si>
  <si>
    <t>Barueri; Santana de Parnaíba</t>
  </si>
  <si>
    <t>SP 425 - Contratação de Obras e Serviços de  Recuperação da Ponte sobre o Rio Pardo no km 80,400m nos município de Barretos/Guaíra (Pontual)</t>
  </si>
  <si>
    <t>SP 425 - Contratação de Obras e Serviços de  Recuperação da Ponte sobre o Rio Pardo no km 80,400m nos município de Barretos,Guaíra (Pontual)</t>
  </si>
  <si>
    <t>SP 332 - Contratação dos Serviços de Implantação de dispositivo em desnível de acesso e retorno na SP 332 no km 271,650m do município de Tambaú (Pontual)</t>
  </si>
  <si>
    <t xml:space="preserve">Contratação dos Serviços de Implantação de dispositivo em desnível de acesso e retorno na SP 332 no km 271,650m do município de Tambaú (Pontual)  </t>
  </si>
  <si>
    <t>Conservação Especial - Bloco 03 - Lote 37 - SP 613, do km 0,000 ao km 30,080 c/extensão de km 30,080no município de teodoro sampaio.</t>
  </si>
  <si>
    <t xml:space="preserve">Contratação das obras e serviços de conservação especial e reabilitação de sinalização horizontal de Rodovias Estaduais do DER/SP, pertencente ao Programa Estradas Asfaltadas, dividido em 48 lotes - Bloco 03. SP 613, do km 0,000 ao km 30,080 c/extensão de km 30,080no município de teodoro sampaio. Lote 37.  </t>
  </si>
  <si>
    <t>Euclides da Cunha Paulista; Teodoro Sampaio</t>
  </si>
  <si>
    <t>SP 613</t>
  </si>
  <si>
    <t>SPI 328/326 - Contratação de Serviços de Adequação de Projeto de dispositivo de acesso para rotatória fechada  no km 8,000m no município de Guariba (Pontual)</t>
  </si>
  <si>
    <t>Conservação Especial Emergencial - Bloco 06 - Lote 01 - SP 249 - Obras e serviços emergenciais de conservação especial e reabilitação da sinalização horizontado - extensão de 24,820km nos municípios de Apiaí e Ribeirão Branco.</t>
  </si>
  <si>
    <t>Contratação das obras e serviços de conservação especial e reabilitação da sinalização horizontal da rodovia SP 249 do km 0,000m ao km 24,820m com extensão de 24,820 km nos municípios de Apiaí e Ribeirão Branco.</t>
  </si>
  <si>
    <t>Apiaí; Ribeirão Branco</t>
  </si>
  <si>
    <t>Municipais - Fase 07 - Lote 041 - Estrada LTC-010 - Obras e serviços de Pavimentação - Extensão: 4,30 km</t>
  </si>
  <si>
    <t xml:space="preserve">Contratação de obras e serviços de recuperação funcional da LTC-010, trecho contemplando o Município de Lutécia com extensão total de 4,3 km.  </t>
  </si>
  <si>
    <t>Lutécia</t>
  </si>
  <si>
    <t>Estrada LTC-010</t>
  </si>
  <si>
    <t>SP 056 - Serviços de Conservação Especial e reabilitação da sinalização horizontal  com extensão de 3,850km no município de Itaquaquecetuba.</t>
  </si>
  <si>
    <t>Serviços de Conservação Especial e reabilitação da sinalização horizontal da rodovia SP 056, do km 32,350 ao km 36,200 com extensão de 3,850 km, no município de Itaquaquecetuba.</t>
  </si>
  <si>
    <t>Itaquaquecetuba</t>
  </si>
  <si>
    <t>SP 345 - Contratação dos serviços de recuperação da ponte sobre o Ribeirão Salgado no km 063,300m nos municípios de  São José de Bela Vista (Pontual)</t>
  </si>
  <si>
    <t>SP 345 - Contratação dos serviços de recuperação da ponte sobre o Ribeirão Salgado no km 063,300m no município de São José de Bela Vista (Pontual)</t>
  </si>
  <si>
    <t>São José de Bela Vista</t>
  </si>
  <si>
    <t>SP 345</t>
  </si>
  <si>
    <t>Conservação Especial - Bloco 07 - Lote 01 - SP 063 - Obras e serviços de conservação especial e reabilitação horizontal - Extensão: 4,5 no município Itatiba</t>
  </si>
  <si>
    <t xml:space="preserve">Contratação das obras e serviços de conservação especial e reabilitação da sinalização horizontal da SP 063, do km 18,600 ao km 23,100, com extensão de 4,500 km, no município de Itatiba  </t>
  </si>
  <si>
    <t>SP 063</t>
  </si>
  <si>
    <t>Conservação Especial - Bloco 07 - Lote 02 - SP 063 - Obras e serviços de conservação especial e reabilitação horizontal - Extensão: 24,25 nos municípios Bragança Paulista / Piracaia</t>
  </si>
  <si>
    <t>Contratação das obras e serviços de conservação especial e reabilitação da sinalização horizontal da SP 063, do km 61,450 ao km 85,700, com extensão de 24,250 km, nos municípios de Bragança Paulista e Piracaia.</t>
  </si>
  <si>
    <t>Bragança Paulista; Piracaia</t>
  </si>
  <si>
    <t>Conservação Especial - Bloco 07 - Lote 03 - SP 095 - Obras e serviços de conservação especial e reabilitação horizontal - Extensão:34,3 nos municípios Bragança Paulista s/Tuiti /Monte Alegre do Sul/Amparo</t>
  </si>
  <si>
    <t xml:space="preserve">Contratação das obras e serviços de conservação especial e reabilitação da sinalização horizontal da SP 095, do km 0,000 ao km 34,300, com extensão de 34,300 km, nos municípios de Bragança Paulista, Tuiuti, Monte Alegre do Sul e Amparo.  </t>
  </si>
  <si>
    <t>Amparo; Bragança Paulista; Monte Alegre do Sul; Tuiuti</t>
  </si>
  <si>
    <t>Municipais - Fase 07 - Lote 087 - Estradas LEM-020 - Obras e serviços de Recuperação Funcional - Extensão: 18,20 km</t>
  </si>
  <si>
    <t xml:space="preserve">Contratação de obras e serviços de recuperação funcional da LEM-020, trecho contemplando o Município de Leme com extensão total de 18,2 km.  </t>
  </si>
  <si>
    <t>Leme</t>
  </si>
  <si>
    <t>Estradas LEM-020</t>
  </si>
  <si>
    <t>Conservação Especial - Bloco 07 - Lote 04 - SP 095 - Obras e serviços de conservação especial e reabilitação horizontal - Extensão: 21,000km nos municípios Amparo / Pedreira / Jaguariúna</t>
  </si>
  <si>
    <t xml:space="preserve">Contratação das obras e serviços de conservação especial e reabilitação da sinalização horizontal da 095, do km 42,700 ao km 74,400, com extensão de 21,000 km, nos municípios de Amparo, Pedreira e Jaguariúna.  </t>
  </si>
  <si>
    <t>Amparo; Jaguariúna; Pedreira</t>
  </si>
  <si>
    <t>Conservação Especial - Bloco 07 - Lote 05 - SP 360 - Obras e serviços de conservação especial e reabilitação horizontal - Extensão: 36,6km no município Itatiba / Morungaba / Amparo</t>
  </si>
  <si>
    <t xml:space="preserve">Contratação das obras e serviços de conservação especial e reabilitação da sinalização horizontal da SP 360, do km 81,800 ao km 123,000, com extensão de 36,600 km, nos municípios de Itatiba, Morungaba e Amparo.  </t>
  </si>
  <si>
    <t>Amparo; Itatiba; Morungaba</t>
  </si>
  <si>
    <t>Conservação Especial - Bloco 07 - Lote 06 - SP 360 - Obras e serviços de conservação especial e reabilitação horizontal-Extensão:36,2km nos municípios Amparo / Serra Negra / Lindóia / Águas de Lindóia</t>
  </si>
  <si>
    <t xml:space="preserve">Contratação das obras e serviços de conservação especial e reabilitação da sinalização horizontal da SP 360, do km 134,500 ao km 178,500, com extensão de 36,200 km, nos municípios de Amparo, Serra Negra, Lindóia e Águas de Lindóia.  </t>
  </si>
  <si>
    <t>Águas de Lindóia; Amparo; Lindóia; Serra Negra</t>
  </si>
  <si>
    <t>Conservação Especial - Bloco 07 - Lote 07 - SP 139 - Obras e serviços de conservação especial e reabilitação horizontal - Extensão: 18,15km no município São Miguel Arcanjo</t>
  </si>
  <si>
    <t xml:space="preserve">Contratação das obras e serviços de conservação especial e reabilitação da sinalização horizontal da SP 139, do km 103,300 ao km 121,450, com extensão de 18,150 km, no município de São Miguel Arcanjo.  </t>
  </si>
  <si>
    <t>São Miguel Arcanjo</t>
  </si>
  <si>
    <t>SP 139</t>
  </si>
  <si>
    <t>Conservação Especial - Bloco 07 - Lote 08 - SP 141 e SP 073- Obras e serviços de conservação especial e reabilitação horizontal - Extensão: 30,50km no município Capela do Alto / Tatuí</t>
  </si>
  <si>
    <t xml:space="preserve">Contratação das obras e serviços de conservação especial e reabilitação da sinalização horizontal da SP 141, do km 0,000 ao 30,5, com extensão de 30,5 km, nos municípios de Capela do Alto e Tatuí.  </t>
  </si>
  <si>
    <t>Capela do Alto; Tatuí</t>
  </si>
  <si>
    <t>SP 141; SP 073</t>
  </si>
  <si>
    <t>0,000; 38,400</t>
  </si>
  <si>
    <t>27,700;41,200</t>
  </si>
  <si>
    <t xml:space="preserve">Conservação Especial - Bloco 07 - Lote 09 - SP 141 e SP 157 - Obras e serviços de conservação especial e reabilitação horizontal - Extensão: 67,53km nos municípios Cesário Lange / Porangaba / Itapetininga / Guareí </t>
  </si>
  <si>
    <t xml:space="preserve">Contratação das obras e serviços de conservação especial e reabilitação da sinalização horizontal da SP 141 do km 49,600 ao km 67,800 e SP 157 do km 7,000 ao km 56,330 com extensão total  de 67,530km, nos municípios de Cesário Lange, Porangaba, Itapetininga, Guareí.   </t>
  </si>
  <si>
    <t>Cesário Lange; Guareí; Itapetininga; Porangaba</t>
  </si>
  <si>
    <t>SP 141;SP 157</t>
  </si>
  <si>
    <t>49,600;7,000</t>
  </si>
  <si>
    <t>67,800;56,330</t>
  </si>
  <si>
    <t>Municipais - Fase 08 - Lote 026 -Estrada Avelino Alves dos Santos - Obras e serviços de Recuperação Funcional - Extensão: 3,55 km</t>
  </si>
  <si>
    <t xml:space="preserve">Contratação de obras e serviços de recuperação funcional da Estrada Avelino Alves dos Santos, trecho contemplando o Município de Caraguatatuba com extensão total de 3,55 km.  </t>
  </si>
  <si>
    <t>Estrada Avelino Alves dos Santos</t>
  </si>
  <si>
    <t>Conservação Especial - Bloco 07 - Lote 10 - SP 249 - Obras e serviços de conservação especial e reabilitação horizontal - Extensão: 7,5km no município Ribeirão Branco</t>
  </si>
  <si>
    <t>Contratação das obras e serviços de conservação especial e reabilitação da sinalização horizontal da SP 249, do km 36,000 ao km 43,500, com extensão de 7,500 km, no município de Ribeirão Branco.</t>
  </si>
  <si>
    <t>Conservação Especial - Bloco 07 - Lote 11 - SP 249 - Obras e serviços de conservação especial e reabilitação horizontal - Extensão: 27,81km nos municípios Itapeva / Itaberá</t>
  </si>
  <si>
    <t>Contratação das obras e serviços de conservação especial e reabilitação da sinalização horizontal da SP 249, do km 83,190 ao km 111,000, com extensão de 27,810 km, nos municípios de Itapeva e Itaberá.</t>
  </si>
  <si>
    <t>Itaberá; Itapeva</t>
  </si>
  <si>
    <t xml:space="preserve">Conservação Especial - Bloco 07 - Lote 12 - SP 249 e SP 275 - Obras e serviços de conservação especial e reabilitação horizontal - Extensão: 42,25km nos municípios Coronel Macedo e Itaberá </t>
  </si>
  <si>
    <t xml:space="preserve">Contratação das obras e serviços de conservação especial e reabilitação da sinalização horizontal da SP 249 do km 111,000 ao km 144,150 e  SP 275 do km 324,500 ao km 333,600 com extensão total de 42,25km nos municípios Coronel Macedo e Itaberá </t>
  </si>
  <si>
    <t>Coronel Macedo; Itaberá</t>
  </si>
  <si>
    <t>SP 249;SP 275</t>
  </si>
  <si>
    <t>111,000;324,500</t>
  </si>
  <si>
    <t>144,150;333,600</t>
  </si>
  <si>
    <t xml:space="preserve">Conservação Especial - Bloco 07 - Lote 13 - SP 191 e SPA 254/300 - Obras e serviços de conservação especial e reabilitação horizontal - Extensão: 39,14km nos municípios Botucatu e São Manuel </t>
  </si>
  <si>
    <t xml:space="preserve">Contratação das obras e serviços de conservação especial e reabilitação da sinalização horizontal da SP 191 do km 159,060 ao km 196,100  e SPA do km 0,000 ao km 2,100 com  extensão total de  39,14 no município de  Botucatu e São Manuel </t>
  </si>
  <si>
    <t>Botucatu; São Manuel</t>
  </si>
  <si>
    <t>SP 191;SPA 254/300</t>
  </si>
  <si>
    <t>159,060;0,000</t>
  </si>
  <si>
    <t>196,100;2,100</t>
  </si>
  <si>
    <t>Conservação Especial - Bloco 07 - Lote 14 - SP 261 - SPA 127/261 e SP 144/261 Obras e serviços de conservação especial e reabilitação horizontal - Ext.: 34,77km no município Lençóis Paulista, Macatuba e Pederneiras</t>
  </si>
  <si>
    <t>Contratação das obras e serviços de conservação especial e reabilitação da sinalização horizontal da SP 261 do km 113,000 ao km 146,550 - SPA 127/261 do km 0,000 ao km 0,120 - SPA 144/261 do km 0,000 ao km 1,100 com  extensão total de  34,77km nos municípios de Lençóis Paulista, Macatuba e Pederneiras</t>
  </si>
  <si>
    <t>Lençóis Paulista; Macatuba; Pederneiras</t>
  </si>
  <si>
    <t>SP 261;SPA 127/261;SP 144/261</t>
  </si>
  <si>
    <t>113,000;0,000;0,000</t>
  </si>
  <si>
    <t>146,550;0,120;1,100</t>
  </si>
  <si>
    <t>Conservação Especial - Bloco 07 - Lote 15 - SP 304 - Obras e serviços de conservação especial e reabilitação horizontal - Extensão: 25,2km no município Jaú/Bariri</t>
  </si>
  <si>
    <t>Contratação das obras e serviços de conservação especial e reabilitação da sinalização horizontal da SP 304 do km 302,800 ao km 328,000 com extensão de 25,200 km nos municípios de Jaú e Bariri.</t>
  </si>
  <si>
    <t>Bariri; Jaú</t>
  </si>
  <si>
    <t>Conservação Especial - Bloco 07 - Lote 16 - SP 304 e SPA 341/304 - Obras e serviços de conservação especial e reabilitação horizontal - Extensão: 26,19km no município Bariri / Itaju</t>
  </si>
  <si>
    <t>Contratação das obras e serviços de conservação especial e reabilitação da sinalização horizontal da SP 304 do km 328,000 ao km 352,320 e SPA 341/304 do km 0,130 ao km 2,000 com extensão total de 26,19km nos municípios de Bariri e Itajú</t>
  </si>
  <si>
    <t>Bariri; Itaju</t>
  </si>
  <si>
    <t>SP 304;SPA 341/304</t>
  </si>
  <si>
    <t>328,000;0,130</t>
  </si>
  <si>
    <t>352,320;2,000</t>
  </si>
  <si>
    <t>Conservação Especial - Bloco 07 - Lote 17 - SP 321 - Obras e serviços de conservação especial e reabilitação horizontal - Extensão: 65,85km no município Arealva/Iacanga</t>
  </si>
  <si>
    <t>Contratação das obras e serviços de conservação especial e reabilitação da sinalização horizontal da SP 321 do km 344,800 ao km 406,550 com extensão de 65,85 km, nos municípios de Arealva e Iacanga.</t>
  </si>
  <si>
    <t>Arealva; Iacanga</t>
  </si>
  <si>
    <t>Conservação Especial - Bloco 07 - Lote 18 - SP 304 - Obras e serviços de conservação especial e reabilitação horizontal - Extensão: 17,68km no município Ibitinga</t>
  </si>
  <si>
    <t>Contratação das obras e serviços de conservação especial e reabilitação da sinalização horizontal da SP 304 do km 352,320 ao km 370,000, com 17,680 km de extensão, no município de Ibitinga.</t>
  </si>
  <si>
    <t>Conservação Especial - Bloco 07 - Lote 19 - SP 321 - Obras e serviços de conservação especial e reabilitação horizontal - Extensão: 5,55km no município Ibitinga</t>
  </si>
  <si>
    <t>Contratação das obras e serviços de conservação especial e reabilitação da sinalização horizontal da SP 321, do km 406,550 ao km 412,100, com 5,55km de extensão, no município de Ibitinga.</t>
  </si>
  <si>
    <t>Conservação Especial - Bloco 07 - Lote 20 - SPA 341/310 e  SPA 348/310 - Obras e serviços de conservação especial e reabilitação horizontal - Extensão: 21,03km no município Cândido Rodrigues / Taquaritinga / Fernando Prestes.</t>
  </si>
  <si>
    <t xml:space="preserve">Contratação das obras e serviços de conservação especial e reabilitação da sinalização horizontal da SPA 341/310 do km 000,300 ao km 11,300 e SPA 348/310 do km 000,100 ao km 10,130 com extensão total de 21,030km nos municípios de Cândido Rodrigues, Taquaratinga e Fernando Prestes.  </t>
  </si>
  <si>
    <t>Cândido Rodrigues; Fernando Prestes; Taquaritinga</t>
  </si>
  <si>
    <t>SPA 341/310;SPA 348/310</t>
  </si>
  <si>
    <t>0,300;0,100</t>
  </si>
  <si>
    <t>11,300;10,130</t>
  </si>
  <si>
    <t>Conservação Especial - Bloco 07 - Lote 21 - SPI 328/326 - Obras e serviços de conservação especial e reabilitação horizontal - Extensão: 16,45km no município Guariba</t>
  </si>
  <si>
    <t>Contratação de obras e serviços de conservação especial e reabilitação da sinalização horizontal da SPI 328/326 do km 0,200 ao km 16,650  com  extensão 16,450km no  município de Guariba</t>
  </si>
  <si>
    <t>Conservação Especial - Bloco 07 - Lote 22 - SP 055 - Obras e serviços de conservação especial e reabilitação horizontal - Extensão: 20km no município São Sebastião</t>
  </si>
  <si>
    <t xml:space="preserve">Contratação das obras e serviços de conservação especial e reabilitação da sinalização horizontal da SP 055 do km 130,000 ao km 150,000 com extensão de 20,000 km no município de São Sebastião </t>
  </si>
  <si>
    <t>Conservação Especial - Bloco 07 - Lote 23 - SP 055 - Obras e serviços de conservação especial e reabilitação horizontal - Extensão: 20km no município São Sebastião</t>
  </si>
  <si>
    <t>Contratação das obras e serviços de conservação especial e reabilitação da sinalização horizontal da SP 055 do km 150,000 ao km 170,000 com extensão de 20,000 km  no município de São Sebastião.</t>
  </si>
  <si>
    <t>Conservação Especial - Bloco 07 - Lote 24 - SP 055 - Obras e serviços de conservação especial e reabilitação horizontal - Extensão: 20km no município São Sebastião</t>
  </si>
  <si>
    <t>Contratação das obras e serviços de conservação especial e reabilitação da sinalização horizontal da SP 055 do km 170,000 ao km 190,000 com extensão de 20,000 km no município de São Sebastião.</t>
  </si>
  <si>
    <t>Conservação Especial - Bloco 07 - Lote 25 - SP 055 - Obras e serviços de conservação especial e reabilitação horizontal - Extensão: 21,40km no município São Sebastião / Bertioga</t>
  </si>
  <si>
    <t>Contratação das obras e serviços de conservação especial e reabilitação da sinalização horizontal da SP 055 do km 190,000 ao km 211,400 com extensão de 21,400 km nos municípios de São Sebastião e Bertioga.</t>
  </si>
  <si>
    <t>São Sebastião; Bertioga</t>
  </si>
  <si>
    <t>Conservação Especial - Bloco 07 - Lote 26 - SPA 552/230 - Obras e serviços de conservação especial e reabilitação horizontal - Extensão: 30,76km no município Barra do Turvo</t>
  </si>
  <si>
    <t>Contratação das obras e serviços de conservação especial e reabilitação da sinalização horizontal da SPA 552/230 do km 000,050 ao km 30,810  com extensão de 30,760 km nos municípios de Barra do Turvo.</t>
  </si>
  <si>
    <t>Barra do Turvo</t>
  </si>
  <si>
    <t>SPA 552/230</t>
  </si>
  <si>
    <t>Conservação Especial - Bloco 07 - Lote 42 - SP 050 - Obras e serviços de conservação especial e reabilitação horizontal - Extensão: 25,20km nos municípios Monteiro Lobato / Santo Antônio do Pinhal.</t>
  </si>
  <si>
    <t xml:space="preserve">Contratação das obras e serviços de conservação especial e reabilitação da sinalização horizontal da SP 050 do km 126,000 ao km 151,200 com extensão de 25,200 km, no município Monteiro Lobato e Santo Antônio do Pinhal.  </t>
  </si>
  <si>
    <t>Monteiro Lobato; Santo Antônio do Pinhal</t>
  </si>
  <si>
    <t>Conservação Especial - Bloco 07 - Lote 27 - SP 058 - Obras e serviços de conservação especial e reabilitação horizontal - Extensão: 17,6km no município Cachoeira Paulista / Cruzeiro</t>
  </si>
  <si>
    <t>Contratação das obras e serviços de conservação especial e reabilitação da sinalização horizontal da SP 058, do km 201,800 ao km 219,400, com extensão de 17,600 km, no município de Cachoeira Paulista e Cruzeiro.</t>
  </si>
  <si>
    <t>Cachoeira Paulista; Cruzeiro</t>
  </si>
  <si>
    <t>SP 058</t>
  </si>
  <si>
    <t>Conservação Especial - Bloco 07 - Lote 43 - SP 062 - Obras e serviços de conservação especial e reabilitação horizontal - Extensão: 2,8km no município São José dos Campos</t>
  </si>
  <si>
    <t>Contratação de obras e serviços de conservação especial e reabilitação da sinalização horizontal SP 062 do km 101,000 ao km 103,800 com extensão de 2,800 km no município de São José dos Campos.</t>
  </si>
  <si>
    <t xml:space="preserve">Conservação Especial - Bloco 07 - Lote 44 - SP 066 e SP 077 - Obras e serviços de conservação especial e reabilitação horizontal - Extensão: 14,72km no município Jacareí /  Santa Branca. </t>
  </si>
  <si>
    <t xml:space="preserve">Contratação das obras e serviços de conservação especial e reabilitação da sinalização horizontal da SP 066 do km 96,850 ao km 103,100 e SP 077 do km 005,880 ao km 14,350 no com extensão total de 14,720km nos municípios de Jacareí e Santa Branca.   </t>
  </si>
  <si>
    <t>Jacareí; Santa Branca</t>
  </si>
  <si>
    <t>SP 066; SP 077</t>
  </si>
  <si>
    <t>96,850;5,880</t>
  </si>
  <si>
    <t>103,100;14,350</t>
  </si>
  <si>
    <t>Conservação Especial - Bloco 07 - Lote 28 - SP 068 - Obras e serviços de conservação especial e reabilitação horizontal - Extensão: 11,9km no município Areias</t>
  </si>
  <si>
    <t>Contratação de obras e serviços de conservação especial e reabilitação da sinalização horizontal da SP 068 do km 232,600 ao km 244,500 com extensão de 11,900km no município de Areias.</t>
  </si>
  <si>
    <t>Conservação Especial - Bloco 07 - Lote 29 - SP 068 - Obras e serviços de conservação especial e reabilitação horizontal - Extensão: 7km no município São José do Barreiro / Arapeí</t>
  </si>
  <si>
    <t>Contratação das obras e serviços de conservação especial e reabilitação da sinalização horizontal da SP 068, do km 285,000 ao km 292,000, com extensão de 7,000 km, nos municípios de São José do Barreiro e Arapeí.</t>
  </si>
  <si>
    <t>Arapeí; São José do Barreiro</t>
  </si>
  <si>
    <t>Conservação Especial - Bloco 07 - Lote 30 - SP 266 e SPI 460/266 - Obras e serviços de conservação especial e reabilitação horizontal - Extensão: 26,44km nos municípios Cândido Mota / Tarumã</t>
  </si>
  <si>
    <t>Contratação das obras e serviços de conservação especial e reabilitação da sinalização horizontal da SP 266 do km 428,983 ao km 440,547 e SPI 460/266 do km 000,000 ao km 14,880  com extensão total  de 26,44km nos municípios de Cândido Mota e Tarumã</t>
  </si>
  <si>
    <t>Cândido Mota; Tarumã</t>
  </si>
  <si>
    <t>SP 266;SPI 460/266</t>
  </si>
  <si>
    <t>428,983;0,000</t>
  </si>
  <si>
    <t>440,547;14,880</t>
  </si>
  <si>
    <t>Conservação Especial - Bloco 07 - Lote 31 - SP 266 - Obras e serviços de conservação especial e reabilitação horizontal - Extensão: 41,54km no município Cândido Mota e Florínia.</t>
  </si>
  <si>
    <t>Contratação das obras e serviços de conservação especial e reabilitação da sinalização horizontal da SP 266 do km 443,123 ao km 460,790 e do km 461,216 ao km 485,090 com extensão total de 41,54km nos município de Cândido Mota e Florínia.</t>
  </si>
  <si>
    <t>Cândido Mota; Florínea</t>
  </si>
  <si>
    <t>SP 266</t>
  </si>
  <si>
    <t>443,123;461,216</t>
  </si>
  <si>
    <t>460,790;485,090</t>
  </si>
  <si>
    <t>Conservação Especial - Bloco 07 - Lote 32 - SP 437 - Obras e serviços de conservação especial e reabilitação horizontal - Extensão: 24,28km no município Maracaí</t>
  </si>
  <si>
    <t>Contratação das obras e serviços de conservação especial e reabilitação da sinalização horizontal da SP 437, do km 000,000 ao km 024,280, com extensão de 24,280 km, no município de Maracaí.</t>
  </si>
  <si>
    <t>Maracaí</t>
  </si>
  <si>
    <t>SP 437</t>
  </si>
  <si>
    <t>Conservação Especial - Bloco 07 - Lote 33 - SP 253 - Obras e serviços de conservação especial e reabilitação horizontal - Extensão: 62,2km no município São Simão/Luis Antônio/Guatapará/Pradópolis</t>
  </si>
  <si>
    <t>Contratação das obras e serviços de conservação especial e reabilitação da sinalização horizontal da SP 253, do km 142,000 ao km 204,200, com extensão de 62,200 km, nos municípios de São Simão, Luis Antônio, Guatapará e Pradópolis.</t>
  </si>
  <si>
    <t>Guatapará; Luís Antônio; Pradópolis; São Simão</t>
  </si>
  <si>
    <t>Conservação Especial - Bloco 07 - Lote 34 - SP 379 - Obras e serviços de conservação especial e reabilitação horizontal - Extensão: 26,051km no município Uchôa/Ibirá/Urupês</t>
  </si>
  <si>
    <t>Contratação das obras e serviços de conservação especial e reabilitação da sinalização horizontal da SP 379, do km 000,000 ao km 026,051, com extensão de 26,051 km, nos municípios de Uchôa, Ibirá e Urupês.</t>
  </si>
  <si>
    <t>Ibirá; Uchoa; Urupês</t>
  </si>
  <si>
    <t>SP 379</t>
  </si>
  <si>
    <t>Conservação Especial - Bloco 07 - Lote 35 - SP 379 - Obras e serviços de conservação especial e reabilitação horizontal - Extensão: 26,051km no município Urupês/Irapuã/Sales</t>
  </si>
  <si>
    <t>Contratação das obras e serviços de conservação especial e reabilitação da sinalização horizontal da SP 379 do km 026,051 ao km 052,102 com extensão de 26,051 km no município de  Urupês, Irapuã e Sales.</t>
  </si>
  <si>
    <t>Irapuã; Sales; Urupês</t>
  </si>
  <si>
    <t>Conservação Especial - Bloco 07 - Lote 36 - SP 527 e SPA 550/320 - Obras e serviços de conservação especial e reabilitação horizontal - Extensão: 42,600km no município Fernandópolis / Pedranópolis / Macedônia / Mira Estrela</t>
  </si>
  <si>
    <t>Contratação das obras e serviços de conservação especial e reabilitação da sinalização horizontal da SP 527 do km 002,490 ao km 032,415 e SPA 550/320, do km 000,000 ao km 012,670 com extensão total de 42,595km  nos municípios de Fernandópolis, Pedranópolis, Macedônia e Mira Estrela.</t>
  </si>
  <si>
    <t>Fernandópolis; Macedônia; Mira Estrela; Pedranópolis</t>
  </si>
  <si>
    <t>SP 527;SPA 550/320</t>
  </si>
  <si>
    <t>2,490;0,000</t>
  </si>
  <si>
    <t>32,415;12,670</t>
  </si>
  <si>
    <t xml:space="preserve">Conservação Especial - Bloco 07 - Lote 37 - SP 557 e SPA 181/463 - Obras e serviços de conservação especial e reabilitação horizontal - Extensão: 29,26km nos municípios e Turmalina, Dolcinópolis, Paranapuã, Urânia e Populina. </t>
  </si>
  <si>
    <t>Contratação das obras e serviços de conservação especial e reabilitação da sinalização horizontal da SP 557 do km 000,000 ao km 020,062 e SPA 181/463 do km 000,000 ao km 009,200 com extensão total  de 29,26km nos municípios de Turmalina, Dolcinópolis, Paranapuã, Urânia e Populina.</t>
  </si>
  <si>
    <t>Dolcinópolis; Paranapuã; Populina; Turmalina; Urânia</t>
  </si>
  <si>
    <t>SP 557;SPA 181/463</t>
  </si>
  <si>
    <t>0,000;0,000</t>
  </si>
  <si>
    <t>20,062;9,200</t>
  </si>
  <si>
    <t>Conservação Especial - Bloco 07 - Lote 84 - SPA 194/351- Obras e serviços de conservação especial e reabilitação da sinalização horizontal - Extensão: 6,38km no município Paraíso</t>
  </si>
  <si>
    <t>Contratação das obras e serviços de conservação especial e reabilitação da sinalização horizontal da SPA 194/351, do km 0+000 ao km 6+380 – Acesso ao município de Paraíso com extensão de 6,380 km</t>
  </si>
  <si>
    <t>Paraíso</t>
  </si>
  <si>
    <t>SPA 194/351</t>
  </si>
  <si>
    <t xml:space="preserve">Conservação Especial - Bloco 07 - Lote 38 - SP 595 - Obras e serviços de conservação especial e reabilitação horizontal - Extensão: 35,04  km no município Rubinéia / Santa Fé do Sul / Nova Canaã Paulista / Três Fronteiras / Santa Rita D’Oeste. </t>
  </si>
  <si>
    <t>Contratação das obras e serviços de conservação especial e reabilitação da sinalização horizontal da SP 595 do km 085,810 ao km 120,847 com extensão de 35,04 km,nos municípios de Rubinéia, Santa Fé do Sul, Nova Canaã Paulista, Três Fronteiras e Santa Rita D’Oeste.</t>
  </si>
  <si>
    <t>Nova Canaã Paulista; Rubinéia; Santa Fé do Sul; Santa Rita dOeste; Três Fronteiras</t>
  </si>
  <si>
    <t>Conservação Especial - Bloco 07 - Lote 81 - SP 425 - Obras e serviços de conservação especial e reabilitação da sinalização horizontal - Extensão: 23km no município Guaíra</t>
  </si>
  <si>
    <t>Contratação das obras e serviços de conservação especial e reabilitação da sinalização horizontal da rodovia SP 425, do km 57+000 ao km 80+000 com extensão de 23,000 km, no município de Guaíra</t>
  </si>
  <si>
    <t>Conservação Especial - Bloco 07 - Lote 39 - SPA 196/351 - Obras e serviços de conservação especial e reabilitação horizontal - Extensão: 6,09km no município Palmares Paulista</t>
  </si>
  <si>
    <t>Contratação de obras e serviços de conservação especial e reabilitação da sinalização horizontal da SPA 196/351 do km 000,060 ao km 006,150 com extensão de 6,090 km no município de Palmares Paulista.</t>
  </si>
  <si>
    <t>Palmares Paulista</t>
  </si>
  <si>
    <t>SPA 196/351</t>
  </si>
  <si>
    <t>Conservação Especial - Bloco 07 - Lote 80 - SP 353 - Obras e serviços de conservação especial e reabilitação da sinalização horizontal - Extensão: 15,50km no município Bebedouro / Terra Roxa</t>
  </si>
  <si>
    <t>Contratação de obras e serviços de conservação especial e reabilitação da sinalização horizontal da rodovia SP 353, do km 0+000 ao km 15+500 com extensão de 15,500 km, nos municípios de Bebedouro e Terra Roxa</t>
  </si>
  <si>
    <t>Bebedouro; Terra Roxa</t>
  </si>
  <si>
    <t>SP 353</t>
  </si>
  <si>
    <t>Conservação Especial - Bloco 07 - Lote 40 - SPA 423/310 - Obras e serviços de conservação especial e reabilitação horizontal - Extensão: 16,83km no município Cedral / Potirendaba</t>
  </si>
  <si>
    <t>Contratação das obras e serviços de conservação especial e reabilitação da sinalização horizontal da SPA 423/310, do km 000,000 ao km 016,827 com extensão de 16,627 municípios de Cedral e Potirendaba</t>
  </si>
  <si>
    <t>Cedral; Potirendaba</t>
  </si>
  <si>
    <t>SPA 423/310</t>
  </si>
  <si>
    <t>Conservação Especial - Bloco 07 - Lote 79 - SP 345 - Obras e serviços de conservação especial e reabilitação da sinalização horizontal - Extensão: 25,30km no município Guaíra</t>
  </si>
  <si>
    <t>Contratação das obras e serviços de conservação especial e reabilitação da sinalização horizontal da rodovia SP 345, do km 122+700 ao km 148+000 com extensão de 25,300 km, no município de Guaíra</t>
  </si>
  <si>
    <t>Conservação Especial - Bloco 07 - Lote 41 - SPA 569/320 - Obras e serviços de conservação especial e reabilitação horizontal - Extensão: 12,05km no município Estrela D'Oeste/São João das Duas Pontes</t>
  </si>
  <si>
    <t xml:space="preserve">Contratação das obras e serviços de conservação especial e reabilitação da sinalização horizontal da SPA 569/320 do km 001,950 ao km 014,000 com extensão de 12,050 km nos municípios de Estrela D’oeste e São João das Duas Pontes, </t>
  </si>
  <si>
    <t>Estrela dOeste; São João das Duas Pontes</t>
  </si>
  <si>
    <t>SPA 569/320</t>
  </si>
  <si>
    <t>Conservação Especial - Bloco 07 - Lote 78 - SP 322 - Obras e serviços de conservação especial e reabilitação da sinalização horizontal - Extensão: 23,25km no município Severina/Olimpia</t>
  </si>
  <si>
    <t>Contratação das obras e serviços de conservação especial e reabilitação da sinalização horizontal da rodovia SP 322, do km 426+250 ao km 449+500 com extensão de 23,250 km, nos municípios de Severínia e Olímpia;</t>
  </si>
  <si>
    <t>Conservação Especial - Bloco 07 - Lote 45 - SP 008 - Obras e serviços de conservação especial e reabilitação horizontal - Extensão: 11,34km no município Mairiporã</t>
  </si>
  <si>
    <t>Contratação das obras e serviços de conservação especial e reabilitação da sinalização horizontal da SP 008 do km 025,280 ao km 032,700 e do km 046,000 ao km 049,920 com extensão de 11,340 km no município de Mairiporã.</t>
  </si>
  <si>
    <t>SP 008</t>
  </si>
  <si>
    <t>25,280;46,000</t>
  </si>
  <si>
    <t>Conservação Especial - Bloco 07 - Lote 77 - SP 322 - Obras e serviços de conservação especial e reabilitação da sinalização horizontal - Extensão: 27,65km no município Bebedouro / Monte Azul Paulista/Cajobi</t>
  </si>
  <si>
    <t>Contratação das obras e serviços de conservação especial e reabilitação da sinalização horizontal da rodovia SP 322, do km 398+600 ao km 426+250 com extensão de 27,650 km, nos municípios de Bebedouro, Monte Azul Paulista e Cajobi</t>
  </si>
  <si>
    <t>Bebedouro; Monte Azul Paulista</t>
  </si>
  <si>
    <t xml:space="preserve">Conservação Especial - Bloco 07 - Lote 46 - SP 026 - Obras e serviços de conservação especial e reabilitação horizontal - Extensão: 17,760km nos municípios Caieiras /Franco da Rocha / Mairiporã </t>
  </si>
  <si>
    <t>Contratação das obras e serviços de conservação especial e reabilitação da sinalização horizontal da SP 023 do km 037,200 ao km 039,200 e do km 040,760 ao km 056,520 com extensão de 17,760 km nos municípios de Caieiras, Franco da Rocha e Mairiporã.</t>
  </si>
  <si>
    <t>Caieiras; Franco da Rocha; Mairiporã</t>
  </si>
  <si>
    <t>SP 023</t>
  </si>
  <si>
    <t>37,200;40,760</t>
  </si>
  <si>
    <t>Conservação Especial - Bloco 07 - Lote 76 - SPA 279/340 - Obras e serviços de conservação especial e reabilitação da sinalização horizontal - Extensão: 2,40km no município Mococa</t>
  </si>
  <si>
    <t>Contratação das obras e serviços de conservação especial e reabilitação da sinalização horizontal da SPA 279/340, do km 0+000 ao km 2+400 – Acesso ao município de Mococa com extensão de 2,400 km.</t>
  </si>
  <si>
    <t>SPA 279/340</t>
  </si>
  <si>
    <t>2,40;1,00</t>
  </si>
  <si>
    <t>Conservação Especial - Bloco 07 - Lote 47 - SP 031 - Obras e serviços de conservação especial e reabilitação horizontal - Extensão: 36,16km no município São Bernardo do Campo/Santo André/Ribeirão Pires/Suzano</t>
  </si>
  <si>
    <t>Contratação das obras e serviços de conservação especial e reabilitação da sinalização horizontal da SP 031 do km 033,210 ao km 069,370 com extensão de 36,160 km nos municípios de São Bernardo do Campo, Santo André, Ribeirão Pires e Suzano.</t>
  </si>
  <si>
    <t xml:space="preserve">Conservação Especial - Bloco 07 - Lote 75 - SPA 193/330 - Obras e serviços de conservação especial e reabilitação da sinalização horizontal - Extensão: 4,90km no município Santa Cruz da Conceição </t>
  </si>
  <si>
    <t>Contratação de obras e serviços de conservação especial e reabilitação da sinalização horizontal da SPA 193/330, do km 0,000 ao km 4,900 – Acesso ao município de Santa Cruz da Conceição com extensão de 4,9 km;</t>
  </si>
  <si>
    <t>Santa Cruz da Conceição</t>
  </si>
  <si>
    <t>SPA 193/330</t>
  </si>
  <si>
    <t>Conservação Especial - Bloco 07 - Lote 74 - SPA 050/215 - Obras e serviços de conservação especial e reabilitação da sinalização horizontal - Extensão: 4km no município Casa Branca</t>
  </si>
  <si>
    <t>Contratação das obras e serviços de conservação especial e reabilitação da sinalização horizontal da SPA 050/215, do km 0+000 ao km 4+000 – Acesso ao Sanatório Cocais, no município de Casa Branca, com extensão de 4,000 km</t>
  </si>
  <si>
    <t>Casa Branca</t>
  </si>
  <si>
    <t>SPA 050/215</t>
  </si>
  <si>
    <t>Conservação Especial - Bloco 07 - Lote 48 - SP 039 - Obras e serviços de conservação especial e reabilitação horizontal - Extensão: 16,7km no município Mogi das Cruzes</t>
  </si>
  <si>
    <t>Contratação das obras e serviços de conservação especial e reabilitação da sinalização horizontal da SP 039 do km 045,400 ao km 062,100 com extensão de 16,700 km no município de Mogi das Cruzes.</t>
  </si>
  <si>
    <t>SP 039</t>
  </si>
  <si>
    <t>Conservação Especial - Bloco 07 - Lote 49 - SP 066 - Obras e serviços de conservação especial e reabilitação horizontal - Extensão: 31,1km no município Mogi das Cruzes/Guararema/Jacareí</t>
  </si>
  <si>
    <t>Contratação das obras e serviços de conservação especial e reabilitação da sinalização horizontal da SP 066, do km 060,900 ao km 092,000, com extensão de 31,100 km, nos municípios de Mogi das Cruzes, Guararema e Jacareí.</t>
  </si>
  <si>
    <t>Guararema; Jacareí; Mogi das Cruzes</t>
  </si>
  <si>
    <t>Conservação Especial - Bloco 07 - Lote 73 - SP 344 - Obras e serviços de conservação especial e reabilitação da sinalização horizontal - Extensão: 19,40km no município Vargem Grande do Sul/São Sebastião da Gama</t>
  </si>
  <si>
    <t>Contratação das obras e serviços de conservação especial e reabilitação da sinalização horizontal da rodovia SP 344, do km 242+600 ao km 262+000 com extensão de 19,400 km, nos municípios de Vargem Grande do Sul e São Sebastião da Grama</t>
  </si>
  <si>
    <t>São Sebastião da Grama; Vargem Grande do Sul</t>
  </si>
  <si>
    <t>SP 344</t>
  </si>
  <si>
    <t>Conservação Especial - Bloco 07 - Lote 50 - SP 088 - Obras e serviços de conservação especial e reabilitação horizontal - Extensão: 23,6km no município Mogi das Cruzes /  Biritiba Mirim</t>
  </si>
  <si>
    <t>Contratação das obras e serviços de conservação especial e reabilitação da sinalização horizontal da SP 088 do km 057,400 ao km 081,000 com extensão de 23,600 km nos municípios de Mogi das Cruzes, Biritiba Mirim.</t>
  </si>
  <si>
    <t>Conservação Especial - Bloco 07 - Lote 72 - SP 332 - Obras e serviços de conservação especial e reabilitação da sinalização horizontal - Extensão: 29,70km no município Santa Cruz das Palmeiras/Tambaú</t>
  </si>
  <si>
    <t>Contratação das obras e serviços de conservação especial e reabilitação da sinalização horizontal da rodovia SP 332, do km 260+000 ao km 289+700 com extensão de 29,700 km, nos municípios de Santa Cruz das Palmeiras e Tambáu</t>
  </si>
  <si>
    <t>Santa Cruz das Palmeiras; Tambaú</t>
  </si>
  <si>
    <t>Conservação Especial - Bloco 07 - Lote 51 - SP 088 - Obras e serviços de conservação especial e reabilitação horizontal - Extensão: 51,25km no município Salesópolis /  Paraibuna</t>
  </si>
  <si>
    <t>Contratação das obras e serviços de conservação especial e reabilitação da sinalização horizontal da SP 088 do km 081,000 ao km 094,000 e do km 097,500 ao km 135,750 com extensão de 51,250 km nos municípios de Salesópolis e Paraibuna.</t>
  </si>
  <si>
    <t>Paraibuna; Salesópolis</t>
  </si>
  <si>
    <t>81,000;97,500</t>
  </si>
  <si>
    <t>Conservação Especial - Bloco 07 - Lote 71 - SP 328 - Obras e serviços de conservação especial e reabilitação da sinalização horizontal - Extensão: 6km no município Pirassununga</t>
  </si>
  <si>
    <t>Contratação das obras e serviços de conservação especial e reabilitação da sinalização horizontal da rodovia SP 328, do km 200+400 ao km 206+400 com extensão de 6,000 km, no município de Pirassununga;</t>
  </si>
  <si>
    <t>Pirassununga</t>
  </si>
  <si>
    <t>Conservação Especial - Bloco 07 - Lote 70 - SP 304 - Obras e serviços de conservação especial e reabilitação da sinalização horizontal - Extensão: 39,20km no município Americana/Santa Bárbara D'Oeste/Piracicaba</t>
  </si>
  <si>
    <t>Contratação das obras e serviços de conservação especial e reabilitação da sinalização horizontal da rodovia SP 304, do km 120+800 ao km 160+000 com extensão de 39,200 km, nos municípios de Americana, Santa Bárbara D'Oeste e Piracicaba</t>
  </si>
  <si>
    <t>Americana; Piracicaba; Santa Bárbara dOeste</t>
  </si>
  <si>
    <t>Conservação Especial - Bloco 07 - Lote 52 - SP 102 - Obras e serviços de conservação especial e reabilitação horizontal - Extensão: 14,5km no município Mogi das Cruzes</t>
  </si>
  <si>
    <t>Contratação das obras e serviços de conservação especial e reabilitação da sinalização horizontal da SP 102 do km 062,900 ao km 077,400 com extensão de 14,500 km no município de Mogi das Cruzes.</t>
  </si>
  <si>
    <t>SP 102</t>
  </si>
  <si>
    <t>Conservação Especial - Bloco 07 - Lote 53 - SP 274 - Obras e serviços de conservação especial e reabilitação horizontal - Extensão: 14,89km no município Itapevi / São Roque</t>
  </si>
  <si>
    <t>Contratação das obras e serviços de conservação especial e reabilitação da sinalização horizontal da SP 274 do km 043,460 ao km 058,350 com extensão de 14,890 km nos municípios de Itapevi e São Roque.</t>
  </si>
  <si>
    <t>Itapevi; São Roque</t>
  </si>
  <si>
    <t>SP 274</t>
  </si>
  <si>
    <t>Conservação Especial - Bloco 07 - Lote 69 - SP 201 - Obras e serviços de conservação especial e reabilitação da sinalização horizontal - Extensão: 8,60km no município Pirassununga</t>
  </si>
  <si>
    <t>Contratação das obras e serviços de conservação especial e reabilitação da sinalização horizontal da rodovia SP 201, do km 0+400 ao km 9+000 com extensão de 8,600 km, no município de Pirassununga</t>
  </si>
  <si>
    <t>SP 201</t>
  </si>
  <si>
    <t>Conservação Especial - Bloco 07 - Lote 54 - SP 425 - Obras e serviços de conservação especial e reabilitação horizontal - Extensão: 21,6km no município Barbosa / Penapolis</t>
  </si>
  <si>
    <t>Contratação das obras e serviços de conservação especial e reabilitação da sinalização horizontal da SP 425 do km 262,000 ao km 283,600 com extensão de 21,600 km nos municípios de Barbosa e Penápolis.</t>
  </si>
  <si>
    <t>Barbosa; Penápolis</t>
  </si>
  <si>
    <t>Conservação Especial - Bloco 07 - Lote 68 - SP 191 - Obras e serviços de conservação especial e reabilitação da sinalização horizontal - Extensão: 15,26km no município Santa Maria da Serra/Anhembi</t>
  </si>
  <si>
    <t>Contratação das obras e serviços de conservação especial e reabilitação da sinalização horizontal da rodovia SP 191, do km 143+800 ao km 159+060 com extensão de 15,260 km, nos municípios de Santa Maria da Serra e Anhembi</t>
  </si>
  <si>
    <t>Anhembi; Santa Maria da Serra</t>
  </si>
  <si>
    <t>SP 191</t>
  </si>
  <si>
    <t xml:space="preserve">Conservação Especial - Bloco 07 - Lote 55 - SP 461 - Obras e serviços de conservação especial e reabilitação horizontal - Extensão: 24km no município Bilac / Birigui </t>
  </si>
  <si>
    <t xml:space="preserve">Contratação das obras e serviços de conservação especial e reabilitação da sinalização horizontal da SP 461 do km 0,000 ao km 24,000 com extensão de 24,000 km no município de Bilac e Birigui   </t>
  </si>
  <si>
    <t>Bilac; Birigui</t>
  </si>
  <si>
    <t>Conservação Especial - Bloco 07 - Lote 56 - SP 463 - Obras e serviços de conservação especial e reabilitação horizontal - Extensão: 28,95km no município Bilac / Araçatuba</t>
  </si>
  <si>
    <t xml:space="preserve">Contratação das obras e serviços de conservação especial e reabilitação da sinalização horizontal da SP 463 do km 22,450 ao km 51,400 com extensão de 28,950 km nos municípios de Bilac e Araçatuba   </t>
  </si>
  <si>
    <t>Conservação Especial - Bloco 07 - Lote 67 - SP 613 e SPA 041/613 - Obras e serviços de conservação especial e reabilitação da sinalização horizontal - Extensão: 26,31km  no município de Euclides da Cunha Paulista</t>
  </si>
  <si>
    <t>Contratação das obras e serviços de conservação especial e reabilitação da sinalização horizontal da SP 613, do km 30+080 ao km 55+400 e SPA 041/613, do 0,00 ao 7,200 com extensão de 26,310 km, no município de Euclides da Cunha Paulista</t>
  </si>
  <si>
    <t>Euclides da Cunha Paulista</t>
  </si>
  <si>
    <t>SP 613;SPA 041/613</t>
  </si>
  <si>
    <t>30,080;0</t>
  </si>
  <si>
    <t>55,400;7,200</t>
  </si>
  <si>
    <t>Conservação Especial - Bloco 07 - Lote 57 - SP 563 - Obras e serviços de conservação especial e reabilitação horizontal - Extensão: 14,98km no município Andradina</t>
  </si>
  <si>
    <t>Contratação das obras e serviços de conservação especial e reabilitação da sinalização horizontal da rodovia SP 563 do km 200,660 ao 215,640 km com extensão de 14,980 km no município de Andradina</t>
  </si>
  <si>
    <t>Conservação Especial - Bloco 07 - Lote 66 - SP 563 - Obras e serviços de conservação especial e reabilitação da sinalização horizontal - Extensão: 47,86km no município Tupi Paulista/Monte Castelo/Junqueirópolis/Dracena</t>
  </si>
  <si>
    <t>Contratação de obras e serviços de conservação especial e reabilitação da sinalização horizontal da rodovia SP  563, do km 112+850 ao km 160+710 com extensão de 47,860km, nos municípios de Dracena e Tupi Paulista, Monte Castelo, Junqueirópolis.</t>
  </si>
  <si>
    <t>Dracena; Junqueirópolis; Monte Castelo; Tupi Paulista</t>
  </si>
  <si>
    <t>Conservação Especial - Bloco 07 - Lote 58 - SPA 172/563 - Obras e serviços de conservação especial e reabilitação horizontal - Extensão: 2,74km no município Nova Indepedencia</t>
  </si>
  <si>
    <t xml:space="preserve">Contratação de obras e serviços de conservação especial e reabilitação da sinalização horizontal da rodovia SPA 172/563 do km 0,000 ao km 2,743 com extensão de 2,743 km no município de Nova Independência </t>
  </si>
  <si>
    <t>SPA 172/563</t>
  </si>
  <si>
    <t>Conservação Especial - Bloco 07 - Lote 65 - SP 501 - Obras e serviços de conservação especial e reabilitação da sinalização horizontal - Extensão: 44,75km no município Alfredo Marcondes/Santo Expedito</t>
  </si>
  <si>
    <t>Contratação das obras e serviços de conservação especial e reabilitação da sinalização horizontal da rodovia SP  501 do km 30+000 ao km 59,650 com extensão total de 44,75 municípios de Alfredo Marcondes, Santo Expedito</t>
  </si>
  <si>
    <t>Alfredo Marcondes; Santo Expedito</t>
  </si>
  <si>
    <t>SP 501</t>
  </si>
  <si>
    <t>Conservação Especial - Bloco 07 - Lote 59 - SPA 486/300 - Obras e serviços de conservação especial e reabilitação horizontal - Extensão: 3,88km no município Penápolis</t>
  </si>
  <si>
    <t>Contratação das obras e serviços de conservação especial e reabilitação da sinalização horizontal da SPA 486/300 do km 5,130 ao km 9,010 com extensão de 3,880km no município de Penápolis.</t>
  </si>
  <si>
    <t>Penápolis</t>
  </si>
  <si>
    <t>SPI 486/300</t>
  </si>
  <si>
    <t>Conservação Especial - Bloco 07 - Lote 64 - SP 501 - Obras e serviços de conservação especial e reabilitação da sinalização horizontal - Extensão: 26km no município Presidente Prudente/Álvares Machado/Alfredo Marcondes</t>
  </si>
  <si>
    <t>Contratação das obras e serviços de conservação especial e reabilitação da sinalização horizontal da rodovia SP  501, do km 0+000 ao km 26+000 com extensão de 26,000 km, nos municípios de Presidente Prudente, Álvares Machado e Alfredo Marcondes.</t>
  </si>
  <si>
    <t>Alfredo Marcondes; Álvares Machado; Presidente Prudente</t>
  </si>
  <si>
    <t>Conservação Especial - Bloco 07 - Lote 63 - SP 483 - Obras e serviços de conservação especial e reabilitação da sinalização horizontal - Extensão: 21,24km no município Taciba</t>
  </si>
  <si>
    <t>Contratação das obras e serviços de conservação especial e reabilitação da sinalização horizontal da rodovia SP  483 do km 20+000 ao km 41+240 com extensão de 21,240 km, no município de  Taciba.</t>
  </si>
  <si>
    <t>Conservação Especial - Bloco 07 - Lote 60 -  SP 425 e SPA 501/425 - Obras e serviços de conservação especial e reabilitação horizontal - Extensão: 55,30km no município Pirapozinho, Tarabai, Estrela do Norte e Sandovalina</t>
  </si>
  <si>
    <t>Contratação das obras e serviços de conservação especial e reabilitação da sinalização horizontal da SP 425, do km 478,300 ao km  523,400 e SPA 501/425, do km 0,000 ao km 10,200  com extensão total de 55,300 km nos municípios de Pirapozinho, Tarabai, Estrela do Norte e Sandovalina</t>
  </si>
  <si>
    <t>Estrela do Norte; Pirapozinho; Sandovalina; Tarabai</t>
  </si>
  <si>
    <t>SP 425;SPA 501/425</t>
  </si>
  <si>
    <t xml:space="preserve"> 478,300;0,000</t>
  </si>
  <si>
    <t xml:space="preserve"> 523,400;10,200</t>
  </si>
  <si>
    <t>Conservação Especial - Bloco 07 - Lote 62 - SP 483 - Obras e serviços de conservação especial e reabilitação da sinalização horizontal - Extensão: 19,70km  no município Regente Feijó/Taciba</t>
  </si>
  <si>
    <t>Contratação das obras e serviços de conservação especial e reabilitação da sinalização horizontal da rodovia SP  483 do km 0+300 ao km 20+000 com extensão de 19,700 km, nos municípios de Regente Feijó e Taciba</t>
  </si>
  <si>
    <t>Conservação Especial - Bloco 07 - Lote 61 - SP 457 - Obras e serviços de conservação especial e reabilitação da sinalização horizontal - Extensão: 49,20km no município Iepê/Rancharia</t>
  </si>
  <si>
    <t xml:space="preserve">Contratação das obras e serviços de conservação especial e reabilitação da sinalização horizontal da rodovia SP  457, do km 7,800 ao km 57,000 com extensão de 49,200 km, nos municípios de Rancharia e Iepê </t>
  </si>
  <si>
    <t>Iepê; Rancharia</t>
  </si>
  <si>
    <t>SP 073 - Obras e serviços para recomposição e reabilitação de talude com muro de gabião em cabeceira da ponte na SP 073 – km 5,950.</t>
  </si>
  <si>
    <t xml:space="preserve">Contratação de obras e serviços para recomposição e reabilitação de talude com muro de gabião em cabeceira da ponte na SP 073 – km 5,950.  </t>
  </si>
  <si>
    <t>SP 073</t>
  </si>
  <si>
    <t>SP 098 - Obras e serviços emergenciais de estabilização de reforço da cortina atirantada - Obra Pontual</t>
  </si>
  <si>
    <t>Contratação das obras e serviços emergenciais de estabilização de reforço da cortina atirantada na SP 098 no km 87,700m no municipio de Bertioga</t>
  </si>
  <si>
    <t>SP 165 - Obras e serviços emergenciais de contenção de talude com risco iminente - Obra Pontual</t>
  </si>
  <si>
    <t>Contratação de obras e serviços emergenciais de contenção de talude com risco iminente na SP 165 no km 156,200m no município de iporanga</t>
  </si>
  <si>
    <t>SP 226 - Obras e serviços de recuperação de pista e implantação de melhorias em tre-cho da rodovia SP 226 e dupl. da spa-110/330, divididos em 02 (dois) Lotes. Lote 01</t>
  </si>
  <si>
    <t xml:space="preserve">Contratação das obras e serviços de recuperação de pista e implantação de melhorias em tre-cho da rodovia SP 226 e dupl. da spa-110/330, totalizando 37,64 km de extensão divididos em 02 (dois) Lotes. Lote 01 - SP 226, entre km 9,620 ao km 45,460 - trecho Pariquera-Açu - Cananéia.  </t>
  </si>
  <si>
    <t>SP 379 - Obras e serviços emergenciais de recuperação de drenagem - Obra Pontual</t>
  </si>
  <si>
    <t xml:space="preserve">Contratação das obras e serviços emergenciais de recuperação de drenagem, na altura do km 43,200,00m, da Rodovia SP-379, município de Irapuã  </t>
  </si>
  <si>
    <t>Irapuã</t>
  </si>
  <si>
    <t>Contratação de obras e serviços de recuperação funcional da Estrada Deputado Antonio Vieira Sobrinho, trecho contemplando o Município de Campina Do Monte Alegre com extensão total de 5,85 km.</t>
  </si>
  <si>
    <t>Campina do Monte Alegre</t>
  </si>
  <si>
    <t>Municipais - Fase 07 - Lote 019 - Estrada José Celeste/Estrada Salvador Roque Romano - Extensão: 2,128 km</t>
  </si>
  <si>
    <t>Contratação de obras e serviços de pavimentação da Estrada José Celeste/Estrada Salvador Roque Romano, trecho contemplando os Municípios de Votorantim com extensão total de 2,128 km.</t>
  </si>
  <si>
    <t>Votorantim</t>
  </si>
  <si>
    <t>Estrada José Celeste/Estrada Salvador Roque Romano</t>
  </si>
  <si>
    <t>Contratação de obras e serviços de pavimentação da SMD-334/SMD-128, trecho contemplando o Município de Santa Mercedes com extensão total de 4,28 km</t>
  </si>
  <si>
    <t>Municipais - Fase 08 - Lote 080 - Estrada  Nelsom Calisse/Estrada César Galibe Tannuri/CJB-324 - Extensão: 6,1 km</t>
  </si>
  <si>
    <t>Contratação de obras e serviços de recuperação funcional da Estrada Nelsom Calisse/Estrada César Galibe Tannuri/CJB-324, trecho contemplando os Municípios de Cajobi/Severínia com extensão total de 6,1 km.</t>
  </si>
  <si>
    <t>Cajobi; Severínia</t>
  </si>
  <si>
    <t>Estrada  Nelsom Calisse/Estrada César Galibe Tannuri/CJB-324</t>
  </si>
  <si>
    <t>Municipais - Fase 08 - Lote 031 -Estrada do Taboão - Extensão: 2,5 km</t>
  </si>
  <si>
    <t>Contratação de obras e serviços de recuperação funcional da Estrada do Taboão, trecho contemplando o Município de Guaratinguetá com extensão total de 2,5 km.</t>
  </si>
  <si>
    <t>Guaratinguetá</t>
  </si>
  <si>
    <t>Municipais - Fase 08 - Lote 028 - Estrada Pedro Galvão/Estrada Antonio Fazeeri - Extensão: 6,02 km</t>
  </si>
  <si>
    <t>Contratação de obras e serviços de recuperação funcional da Estrada Pedro Galvão/Estrada Antonio Fazeeri, trecho contemplando os Municípios de Roseira com extensão total de 6,02 km.</t>
  </si>
  <si>
    <t>Roseira</t>
  </si>
  <si>
    <t>Estrada Pedro Galvão/Estrada Antonio Fazeeri</t>
  </si>
  <si>
    <t>Municipais - Fase 08 - Lote 063 - Estrada Bela Vista - Obras e serviços de Recuperação Funcional - Extensão: 3,20 km</t>
  </si>
  <si>
    <t>Contratação de obras e serviços de recuperação funcional da Estrada Bela Vista, trecho contemplando o Município de Santana De Parnaíba com extensão total de 3,2 km.</t>
  </si>
  <si>
    <t>Santana de Parnaíba</t>
  </si>
  <si>
    <t>Estrada Bela Vista</t>
  </si>
  <si>
    <t>Municipais - Fase 08 - Lote 066 - Estrada SUZ-324/SUZ-343  - Extensão: 8,05 km</t>
  </si>
  <si>
    <t>Contratação de obras e serviços de recuperação funcional da SUZ-324/SUZ-343, trecho contemplando o Município de Suzanápolis com extensão total de 8,05 km.</t>
  </si>
  <si>
    <t>Suzanapólis</t>
  </si>
  <si>
    <t xml:space="preserve">Estrada SUZ-324/SUZ-343 </t>
  </si>
  <si>
    <t>SP 457 - Contratação de obras e serviços agronômicos de recomposição vegetal a continuidade das obras de recuperação de danos ambientais (erosão), na altura do km 10,200 no município de Iepê</t>
  </si>
  <si>
    <t>Contratação de obras e serviços agronômicos de recomposição vegetal a continuidade das obras de recuperação de danos ambientais (erosão), na SP 457 na altura do km 10,200m lado esquerdo, na rodovia brigadeiro eduardo gomes.</t>
  </si>
  <si>
    <t>Municipais - Fase 08 - Lote 045 - SRQ-461 - Obras e serviços de Recuperação Funcional - Extensão: 2,1 km</t>
  </si>
  <si>
    <t xml:space="preserve">Contratação de obras e serviços de recuperação funcional da SRQ-461, trecho contemplando o Município de Santa Rita Do Passa Quatro com extensão total de 2,1 km.
</t>
  </si>
  <si>
    <t>Estrada SRQ-461</t>
  </si>
  <si>
    <t>Conservação Especial - Bloco 05 - Lote 33 - SP 055 - Obras e serviços de conservação especial e reabilitação da sinalização horizontal - Extensão: 13,97km no município de Ubatuba.</t>
  </si>
  <si>
    <t>Contratação das obras e serviços de conservação especial e reabilitação da sinalização horizontal da SP 055 do km 68,000m ao km  81,970m com extensão total de 13,970km no município de Ubatuba</t>
  </si>
  <si>
    <t>Conservação Especial - Bloco 05 - Lote 34 - SP 055 - Obras e serviços de conservação especial e reabilitação da sinalização horizontal - Extensão: 17,66km no município de Caraguatatuba.</t>
  </si>
  <si>
    <t>Contratação das obras e serviços de conservação especial e reabilitação da sinalização horizontal da SP 055 do km 81,970m ao km  99,630m com extensão total de 17,660 km no município de Caraguatatuba</t>
  </si>
  <si>
    <t>Conservação Especial - Bloco 05 - Lote 54 - SP 351 - Obras e serviços de conservação especial e reabilitação da sinalização horizontal - Extensão: 14km no município de Altinópolis/Batatais</t>
  </si>
  <si>
    <t>Contratação das obras e serviços de conservação especial e reabilitação da sinalização horizontal da SP 351 do km 27m ao km  41m com extensão total de 14km no município de Ribeirão Preto/Franca</t>
  </si>
  <si>
    <t>Altinópolis;Batatais</t>
  </si>
  <si>
    <t>Municipais - Estrada ESP-328 -  Obras e serviços de implantação de rotatória de acesso ao Conjunto Habitacional Dr. Paulo Klinger Costa, localizado no km 1,00 - Obra Pontual</t>
  </si>
  <si>
    <t>Contratação de obras e serviços de implantação de rotatória de acesso ao Conjunto Habitacional -  Município de Espírito Santo do Pinhal</t>
  </si>
  <si>
    <t>Implantação de Acesso</t>
  </si>
  <si>
    <t>Espírito Santo do Pinhal</t>
  </si>
  <si>
    <t>Estrada ESP-328</t>
  </si>
  <si>
    <t>SP 056 - Obras e serviços de duplicação - Extensão: 3,08 km</t>
  </si>
  <si>
    <t>Contratação das obras e serviços de duplicação no km 40,100 ao km 43,180 no município de Itaquaquecetuba</t>
  </si>
  <si>
    <t>BR 381 - Obras e serviços emergenciais de implantação de acerca de alambrado em tela metálica galvanizada, destinada à condução segura de fauna - Obra Pontual</t>
  </si>
  <si>
    <t>Contratação de obras e serviços emergenciais de implantação de acerca de alambrado na BR 381 no km 72,000 e 75,000 no município de Mairiporã</t>
  </si>
  <si>
    <t>BR 381</t>
  </si>
  <si>
    <t>SP 613 - Obras de implantação de alambrados para proteção da fauna - Extensão: 26,310</t>
  </si>
  <si>
    <t>Contratação das obras e serviços de implantação de alambrados para proteção da fauna na SP-613 com o Parque Estadual Morro do Diabo e Estação Ecológica Mico Leão Preto, municípios de Teodoro Sampaio e Euclides da Cunha Paulista.</t>
  </si>
  <si>
    <t>Teodoro Sampaio;Euclides da Cunha Paulista</t>
  </si>
  <si>
    <t>SP 125 - Obras e serviços emergenciais de contenção e estabilização de talude com risco iminente - Obra Pontual</t>
  </si>
  <si>
    <t>Contratação das obras e serviços emergenciais de correção e proteção de talude com risco iminente na SP 125 no km 64,800m no municipio de Natividade da Serra</t>
  </si>
  <si>
    <t>Natividade da Serra</t>
  </si>
  <si>
    <t>SP 052 - Obras e serviços emergenciais de correção e proteção de erosão - Obra Pontual</t>
  </si>
  <si>
    <t>Contratação de obras e serviços emergenciais de correção e proteção de erosão na SP 052 no km 219,400m no município de Cruzeiro</t>
  </si>
  <si>
    <t>SP  052</t>
  </si>
  <si>
    <t>SP 312 - Obras e serviços emergenciais de empresa especializada para a readequação do sistema de drenagem no km 39,900m - Obra Pontual</t>
  </si>
  <si>
    <t>Contratação das obras e serviços emergenciais de readequação do sistema de drenagem para controlar os problemas recorrentes de instabilidade do aterro na SP 312 no município de Santana de Parnaíba</t>
  </si>
  <si>
    <t>SP 349 - Obras e serviços emergenciais de recuperação da galeria pluvial  - Obra Pontual</t>
  </si>
  <si>
    <t>Contratação de obras e serviços emergenciais de recuperação da galeria pluvial na SP 349 no km 10,870m no município de Garça</t>
  </si>
  <si>
    <t>Garça</t>
  </si>
  <si>
    <t>SP 349</t>
  </si>
  <si>
    <t>Contratação de obras e serviços de pavimentação da BRO-253/RBB-161, trecho contemplando os Municípios de Brotas/Ribeirão Bonito com extensão total de 24,68 km.</t>
  </si>
  <si>
    <t>Brotas/Ribeirão Bonito</t>
  </si>
  <si>
    <t>Estrada BRO-253/RBB-161</t>
  </si>
  <si>
    <t>SP 107 - Obras e serviços de implantação de passagem de pedestre - Obra Pontual</t>
  </si>
  <si>
    <t>Contratação de obras e serviços de implantação de passagem de pedestres na SP 107 no km 20,800m no município de Santo Antônio de Posse</t>
  </si>
  <si>
    <t>Implantação de passarela</t>
  </si>
  <si>
    <t>Santo Antônio de Posse</t>
  </si>
  <si>
    <t>SP 055 - Obras e serviços de correção e proteção de talude no km 87,300m  - Obra Pontual</t>
  </si>
  <si>
    <t>Contratação das obras e serviços de correção e proteção de talude na SP 055 no km 87,300m no municipio de Caraguatatuba.</t>
  </si>
  <si>
    <t>SP 056 - Obras e serviços de duplicação - Extensão: 4,04 km</t>
  </si>
  <si>
    <t>Contratação das obras e serviços de duplicação no km 30,700 ao km 34,740 no município de Itaquaquecetuba</t>
  </si>
  <si>
    <t>SP 103 - Obras e serviços emergenciais de reconstrução do sistema de drenagem subterrânea e da plataforma viária - Obra Pontual</t>
  </si>
  <si>
    <t>Contratação de obras e serviços emergenciais de reconstrução do sistema de drenagem subterrânea e da plataforma viária na SP 103 no km 25,500m no município de Jambeiro.</t>
  </si>
  <si>
    <t>Contratação das obras e serviços de implantação de nova obra de arte especial sobre o rio tiete no km 1,500m no município de Mogi das Cruzes</t>
  </si>
  <si>
    <t xml:space="preserve">SP 304 - Obras e serviços de implantação de passarela de pedestre no km 167,037m - Obra Pontual </t>
  </si>
  <si>
    <t>Contratação de obras e serviços  de implantação de passarela de pedestres na SP 304 no km 167,037m no município de Piracicaba</t>
  </si>
  <si>
    <t>SP 123 - Contratação das obras de recuperação do pavimento e melhorias da SP 123, do km 25,500m ao km 46,000m - Lote 02</t>
  </si>
  <si>
    <t xml:space="preserve">Contratação das obras de recuperação do pavimento e melhorias da SP 123, do km 25,500m ao km 46,000m  </t>
  </si>
  <si>
    <t>Pindamonhangaba;Santo Antônio do Pinhal; Campos do Jordão</t>
  </si>
  <si>
    <t xml:space="preserve">SP 222 - Lote 02 - Contratação das obras e serviços de recuperação das pistas, pavimentação de acostamentos, implantação de ciclovias e demais melhorias no km 57,800m ao km 101,240m e no km 102,760m ao km 115,830m, nos municipios de Iguape, Pariquera-Açu e Jacupiranga. </t>
  </si>
  <si>
    <t xml:space="preserve">Contratação das obras e serviços de recuperação das pistas, pavimentação de acostamentos, implantação de ciclovias e demais melhorias na SP 222 no km 57,800m ao km 101,240m e no km 102,760m ao km 115,830m, nos municipios de Iguape, Pariquera-Açu e Jacupiranga. </t>
  </si>
  <si>
    <t>Iguape;Pariquera-Açu;Jacupiranga</t>
  </si>
  <si>
    <t>57,80; 102,76</t>
  </si>
  <si>
    <t>101,24; 115,83</t>
  </si>
  <si>
    <t>SP 050 - Obras e serviços emergenciais de reconstrução da plataforma viária - Obra Pontual</t>
  </si>
  <si>
    <t>Contratação de obras e serviços emergenciais de reconstrução da plataforma viária na SP 050 no km 119,440m no município de Monteiro Lobato</t>
  </si>
  <si>
    <t>SP 055 - Obras e serviços emergenciais de recuperação estrutural de OAE  - Obra Pontual</t>
  </si>
  <si>
    <t>Contratação das obras e serviços emergenciais de recuperação estrutural da OAE sobre o rio Maranduba no km 77,600m e da OAE sobre o rio Arapirá no km 77,800m no município de Ubatuba</t>
  </si>
  <si>
    <t>77,600;77,800</t>
  </si>
  <si>
    <t>SP 056 - Obras e serviços de recuperação das erosões dos taludes no km 55,800m e 57,100m no município de Santa Isabel</t>
  </si>
  <si>
    <t>Contratação de obras e serviços de recuperação das erosões dos taludes no km 55,800m e 57,100m no município de Santa Isabel</t>
  </si>
  <si>
    <t>55,800;57,100</t>
  </si>
  <si>
    <t>SP 123 - Obras e serviços para recuperação do canal da OAE no km 4,100m no município de Taubaté</t>
  </si>
  <si>
    <t>Contratação das obras e serviços para recuperação do canal da OAE na SP 123 no km 4,100m no município de Taubaté</t>
  </si>
  <si>
    <t>SP 073 - Obras e serviços emergenciais de recuperação da OAE na SP 073 no km 4,370m - Obra Pontual</t>
  </si>
  <si>
    <t>Contratação de obras e serviços emergenciais de recuperação de OAE na SP 073 no km 4,370m no município de Campinas</t>
  </si>
  <si>
    <t>SPA 059/345 - Obras e serviços emergenciais de substituição de galeria por ponte - Obra Pontual</t>
  </si>
  <si>
    <t>Contratação das obras e serviços emergenciais de substituição de galeria por ponte na SPA 059/345 no km 5,779m no município de São José da Bela Vista</t>
  </si>
  <si>
    <t>São José da Bela Vista</t>
  </si>
  <si>
    <t> </t>
  </si>
  <si>
    <t>SPA 059/345</t>
  </si>
  <si>
    <t>SP 333 - Obras e serviços de implantação do sistema de drenagem no km 10,190m - Obra Pontual</t>
  </si>
  <si>
    <t>Contratação de obras e serviços de implantação do sistema de drenagem na SP 333 no km 10,190m no município de Santa Cruz da Esperança</t>
  </si>
  <si>
    <t>Santa Cruz da Esperança</t>
  </si>
  <si>
    <t>SP 333</t>
  </si>
  <si>
    <t>SP 165 - Obras e serviços de contenção de talude no km 153,500m - Obra Pontual</t>
  </si>
  <si>
    <t>Contratação de obras e serviços de contenção de talude na SP 165 no km 153,500m no município de Iporanga.</t>
  </si>
  <si>
    <t>SP 165 - Obras e serviços de recuperação, contenção e gaotécnica no km 6,800m - Obra Pontual</t>
  </si>
  <si>
    <t>Contratação de obras e serviços de Recuperação, contenção e geotécnica na SP 165 na altura do km 6,800m.</t>
  </si>
  <si>
    <t>Juquiá</t>
  </si>
  <si>
    <t xml:space="preserve">SP 165 </t>
  </si>
  <si>
    <t>SP 225 - Obras e serviços de duplicação no km 323,010m ao 323,722m, incluindo a recuperação da ponte existente e a implantação de uma nova ponte paralela com passarela para pedestres, localizada no km 323,450</t>
  </si>
  <si>
    <t>Contratação das obras e serviços de duplicação na SP 225 do km 323,010m ao km 323,722m, incluindo a recuperação da ponte existente e a implantação de uma nova ponte paralela com passarela para pedestres, localizada no km 323,450no município de Santa Cruz do Rio Pardo</t>
  </si>
  <si>
    <t>323,01;
323,450</t>
  </si>
  <si>
    <t xml:space="preserve">323,722;
323,450
</t>
  </si>
  <si>
    <t>SP 050 - Obras e serviços de estabilização de talude  no km 175,500m - Obra Pontual</t>
  </si>
  <si>
    <t>Contratação de obras e serviços de estabilização de talude  no km 175,500 da SP 050, Campos do Jordão</t>
  </si>
  <si>
    <t>SP 055 - Obras e serviços de correção e proteção de talude com risco iminente no km 55,290m - Obra Pontual</t>
  </si>
  <si>
    <t>Contratação de obras e serviços de correção e proteção de talude com risco iminente na SP 055 no km 55,290m no município de Ubatuba</t>
  </si>
  <si>
    <t>SP 139 - Obras e serviços de dispositivo de Retorno no km 0,550 - Obra Pontual</t>
  </si>
  <si>
    <t>Contratação de obras e serviços de dispositivo de Retorno na SP 139 no km 0,550 no Município de Registro</t>
  </si>
  <si>
    <t>Registro</t>
  </si>
  <si>
    <t>SP 225 - Obras e serviços de recuperação de obra de arte no km 44,450m - Obra Pontual</t>
  </si>
  <si>
    <t>Contratação de obras e serviços de recuperação de obra de arte na SP 225 no km 44,450m no município de Pirassununga</t>
  </si>
  <si>
    <t>SP 379 - Obras e serviços de intervenção e melhorias do dispositivo localizado no trecho entre o km 10 e km 12 - Obra Pontual</t>
  </si>
  <si>
    <t>Contração das obras e serviços de intervenção e melhorias na SP 379  do dispositivo localizado no trecho entre o km 10 e km 12 no município de Ibirá.</t>
  </si>
  <si>
    <t>10,000; 12,000</t>
  </si>
  <si>
    <t>SP 261 - Obras e serviços de implantação de dispositivo no km 106,000m  - Obra Pontual</t>
  </si>
  <si>
    <t>Contratação das obras e serviços de implantação de dispositivo na SP 261 no km 106,000m no município Lençóis Paulista</t>
  </si>
  <si>
    <t>Lençóis Paulista</t>
  </si>
  <si>
    <t>SP 425 - Obras e serviços de  reformulação das alças de acesso no km 182,000m ao km 183,000m</t>
  </si>
  <si>
    <t xml:space="preserve">Contratação de obras e serviços de reformulação das alças de acesso no km 182,000m ao km 183,000m no município de São José do Rio Preto.  </t>
  </si>
  <si>
    <t>SP 457 - Obras e serviços de recuperação de danos ambientais (erosão) km 68,000m - Obra Pontual</t>
  </si>
  <si>
    <t>Contratação de obras e serviços de recuperação de danos ambientais (erosão) km 68,000m no município Rancharia</t>
  </si>
  <si>
    <t xml:space="preserve">SP 147 - Obras e serviços de recuperação de galeria e drenagem no km 39,950m - Obra Pontual  </t>
  </si>
  <si>
    <t>Contratação das obras e serviços de recuperação de galeria e drenagem na  SP 147 no km 39,950m no município de Itapira</t>
  </si>
  <si>
    <t>SP 225 - Obras e serviços de recuperação de OAE no km 38,500m - Obra Pontual</t>
  </si>
  <si>
    <t>Contratação de obras e serviços de recuperação de OAE na SP 225 no km 38,500m no município de Pirassununga</t>
  </si>
  <si>
    <t xml:space="preserve">SP 252 - Obras e serviços emergenciais de implantação de galeria no km 14,400m - Obra Pontual </t>
  </si>
  <si>
    <t>Contratação de obras e serviços emergenciais de implantação de galeria na SP 252 no km 14,400m no município de Itapeva</t>
  </si>
  <si>
    <t>SP 252</t>
  </si>
  <si>
    <t>SP 563 - Obras e serviços emergenciais de recuperação de erosão no km 77,050m - Obra Pontual</t>
  </si>
  <si>
    <t>Contratação de obras e serviços emergenciais de recuperação de erosão na SP 563 no km 77,050m no município de Presidente Venceslau</t>
  </si>
  <si>
    <t>Presidente Vencelau</t>
  </si>
  <si>
    <t>Municipais -  Estrada RCR-010  - Obras e serviços de Pavimentação - Extensão: 7,518 km</t>
  </si>
  <si>
    <t>Cristais Paulista;Jeriquara;Ribeirão Corrente</t>
  </si>
  <si>
    <t>Estrada RCR-010</t>
  </si>
  <si>
    <t>2,005;5,000</t>
  </si>
  <si>
    <t>7,683;6,840</t>
  </si>
  <si>
    <t>SP 320 - Obras e serviços de recuperação de erosão de drenagem na SP 320 no km 580,00m - Obra Pontual</t>
  </si>
  <si>
    <t>Contratação de obras e serviços de recuperação de erosão de drenagem na SP 320 no km 580,00m no municipio de Jales</t>
  </si>
  <si>
    <t>SP 050 - Obras e serviços emergenciais de estabilização do talude de aterro no km 174,950m - Obra Pontual</t>
  </si>
  <si>
    <t>Contratação de obras e serviços de correção e proteção de taludes e reconstrução da plataforma viária na SP 050, Campos do Jordão</t>
  </si>
  <si>
    <t>Em execução</t>
  </si>
  <si>
    <t xml:space="preserve">SP 266 - Obras e serviços emergenciais na galeria do km 457+178,94m da SP 266. </t>
  </si>
  <si>
    <t>Contratação de obras e serviços para reabilitação e reforço de galeria no km 457+178,94m da SP-266, no município de Cândido Mota.</t>
  </si>
  <si>
    <t>Cândido Mota</t>
  </si>
  <si>
    <t>SP 291 - Obras e serviços de recuperação de OAE no Km 1,80, na SP 291.</t>
  </si>
  <si>
    <t xml:space="preserve">Contratação de obras e serviços de recuperação de OAE no km 1,80 da SP 291, no município de  Ribeirão Preto. </t>
  </si>
  <si>
    <t>Valor total das obras do SP Pra Toda Obra</t>
  </si>
  <si>
    <t>Extensão total das obras do SP Pra Toda Obra</t>
  </si>
  <si>
    <t>Número total de obras do SP Pra Toda Obra</t>
  </si>
  <si>
    <t>STATUS</t>
  </si>
  <si>
    <t>Estrada SMR 385</t>
  </si>
  <si>
    <t>Itanhaém;Mongaguá</t>
  </si>
  <si>
    <t>Obra contratada a iniciar</t>
  </si>
  <si>
    <t>Contratação de obras e serviços de pavimentação da estrada com extensão total de 7,518 km, trecho entre os Municípios de Cristais Paulista;Jeriquara;Ribeirão Corrente</t>
  </si>
  <si>
    <t>Municipais -  Estradas ITH-007/MOG-030 - Obras e serviços de Pavimentação e Recuperação Funcional  - Extensão: 8,220 km</t>
  </si>
  <si>
    <t>Contratação de obras e serviços de pavimentação e recuperação funcional das estradas vicinais com extensão total de 8,220 km, trecho entre os Municípios de Itanhaém e Mongaguá</t>
  </si>
  <si>
    <t>Estrada ITH-007/MOG-030</t>
  </si>
  <si>
    <t>7,320;0,900</t>
  </si>
  <si>
    <t>Municipais -  Estrada PNL-438  - Obras e serviços de Pavimentação - Extensão: 3,900 km</t>
  </si>
  <si>
    <t>Contratação de obras e serviços de pavimentação da estrada  com extensão total de 3,900 km, trecho entre o Município de Pedranópolis</t>
  </si>
  <si>
    <t>Pedranópolis</t>
  </si>
  <si>
    <t>Estrada PNL-438</t>
  </si>
  <si>
    <t>Municipais -  Estrada ATP-423 - Obras e serviços de Pavimentação - Extensão: 4,450 km</t>
  </si>
  <si>
    <t>Contratação de obras e serviços de pavimentação da estrada  com extensão total de 4,450 km, trecho entre o Município de Altinópolis</t>
  </si>
  <si>
    <t>Estrada ATP-423</t>
  </si>
  <si>
    <t>SP 427 - Obras e serviços de implantação de dispositivo em nível no km 22,000 da SP 427 - Obra pontual</t>
  </si>
  <si>
    <t>Contratação das obras e serviços para implantação do dispositivo em nível na SP 427 no km 22,000m no  município de Ipiguá.</t>
  </si>
  <si>
    <t>SP 427</t>
  </si>
  <si>
    <t xml:space="preserve">Contratação de obras e serviços de recuperação funcional de estrada Municipal com extensão total de 21,103 km, trecho entre os Municípios de Monte Mor e Campinas.  </t>
  </si>
  <si>
    <t xml:space="preserve">Contratação de obras e serviços de recuperação funcional de estrada Municipal com extensão total de 4,2 km, trecho entre os Municípios de Itu e Salto.  </t>
  </si>
  <si>
    <t xml:space="preserve">Contratação de obras e serviços de recuperação funcional de estrada Municipal com extensão total de 19,56 km, trecho entre os Municípios de Igaraçú do Tietê e Macatuba.  </t>
  </si>
  <si>
    <t xml:space="preserve">Contratação de obras e serviços de recuperação funcional de estrada Municipal com extensão total de 14,1 km, trecho entre os Municípios de Barra Bonita e Mineiros do Tietê.  </t>
  </si>
  <si>
    <t xml:space="preserve">Contratação de obras e serviços de recuperação funcional de estrada Municipal com extensão total de 33,6 km, trecho entre os Municípios de Araraquara e Ribeirão Bonito.  </t>
  </si>
  <si>
    <t xml:space="preserve">Contratação de obras e serviços de recuperação funcional de estrada Municipal com extensão total de 11,4 km, trecho no Município de São Carlos.  </t>
  </si>
  <si>
    <t xml:space="preserve">Contratação de obras e serviços de recuperação funcional de estrada Municipal com extensão total de 11,1 km, trecho entre os Municípios de Fernando Prestes e Monte Alto.  </t>
  </si>
  <si>
    <t xml:space="preserve">Contratação de obras e serviços de recuperação funcional de estrada Municipal com extensão total de 11,14 km, trecho entre os Municípios de Gavião Peixoto e Nova Europa.  </t>
  </si>
  <si>
    <t xml:space="preserve">Contratação de obras e serviços de recuperação funcional de estrada Municipal com extensão total de 16,88 km, trecho entre o Município de Itápolis.  </t>
  </si>
  <si>
    <t xml:space="preserve">Contratação de obras e serviços de recuperação funcional de estrada Municipal com extensão total de 0 km, trecho no Município de Iporanga.  </t>
  </si>
  <si>
    <t xml:space="preserve">Contratação de obras e serviços de recuperação funcional de estrada Municipal com extensão total de 0 km, trecho entre os Municípios de Sete Barras e Eldorado.  </t>
  </si>
  <si>
    <t xml:space="preserve">Contratação de obras e serviços de recuperação funcional de estrada Municipal com extensão total de 0 km, trecho entre os Municípios de Monteiro Lobato e Caçapava.  </t>
  </si>
  <si>
    <t xml:space="preserve">Contratação de obras e serviços de recuperação funcional de estrada Municipal com extensão total de 0 km, trecho no Município de São Bento do Sapucaí.  </t>
  </si>
  <si>
    <t xml:space="preserve">Contratação de obras e serviços de recuperação funcional de estrada Municipal com extensão total de 23,7 km, trecho no Município de Iacri.  </t>
  </si>
  <si>
    <t xml:space="preserve">Contratação de obras e serviços de recuperação funcional de estrada Municipal com extensão total de 31,8 km, trecho entre os Municípios de Taquarituba e Tejupá.  </t>
  </si>
  <si>
    <t xml:space="preserve">Contratação de obras e serviços de recuperação funcional de estrada Municipal com extensão total de 38,8 km, trecho entre os Municípios de Queiroz e Getulina.  </t>
  </si>
  <si>
    <t xml:space="preserve">Contratação de obras e serviços de recuperação funcional de estrada Municipal com extensão total de 0 km, trecho no Município de Jardinópolis.  </t>
  </si>
  <si>
    <t xml:space="preserve">Contratação de obras e serviços de recuperação funcional de estrada Municipal com extensão total de 0 km, trecho no Município de Altinópolis.  </t>
  </si>
  <si>
    <t xml:space="preserve">Contratação de obras e serviços de recuperação funcional de estrada Municipal com extensão total de 0 km, trecho no Município de Santa Rita do Passa Quatro.  </t>
  </si>
  <si>
    <t>Estradas Municipal</t>
  </si>
  <si>
    <t xml:space="preserve">Contratação de obras e serviços de recuperação funcional de estrada Municipal com extensão total de 27,9 km, trecho entre os Municípios de Itajobi, Marapoama e Urupês.  </t>
  </si>
  <si>
    <t xml:space="preserve">Contratação de obras e serviços de recuperação funcional de estrada Municipal com extensão total de 13,9 km, trecho entre os Municípios de Palmares Paulista e Ariranha.  </t>
  </si>
  <si>
    <t xml:space="preserve">Contratação de obras e serviços de recuperação funcional de estrada Municipal com extensão total de 30,41 km, trecho entre os Municípios de Uchoa, Tabapuã, Embaúba e Novais .  </t>
  </si>
  <si>
    <t xml:space="preserve">Contratação de obras e serviços de recuperação funcional de estrada Municipal com extensão total de 14 km, trecho no Município de Mirassol.  </t>
  </si>
  <si>
    <t xml:space="preserve">Contratação de obras e serviços de recuperação funcional de estrada Municipal com extensão total de 29,3 km, trecho entre os Municípios de Sebastianópolis do Sul e Votuporanga.  </t>
  </si>
  <si>
    <t xml:space="preserve">Contratação de obras e serviços de recuperação funcional de estrada Municipal com extensão total de 2,2 km, trecho entre os Municípios de São Paulo.  </t>
  </si>
  <si>
    <t xml:space="preserve">Contratação de obras e serviços de recuperação funcional de estrada Municipal com extensão total de 55,5 km, trecho entre os Municípios de Caieiras, Mairiporã e São Paulo.  </t>
  </si>
  <si>
    <t xml:space="preserve">Contratação de obras e serviços de recuperação funcional de estrada Municipal com extensão total de 13,6 km, trecho no Município de São Paulo.  </t>
  </si>
  <si>
    <t xml:space="preserve">Contratação de obras e serviços de recuperação funcional de estrada Municipal com extensão total de 7,4 km, trecho no Município de São Paulo.  </t>
  </si>
  <si>
    <t xml:space="preserve">Contratação de obras e serviços de recuperação funcional de estrada Municipal com extensão total de 0 km, trecho entre os Municípios de Tapiratiba e Mococa.  </t>
  </si>
  <si>
    <t xml:space="preserve">Contratação de obras e serviços de recuperação funcional de estrada Municipal com extensão total de 7,8 km, trecho no Município de Pedreira.  </t>
  </si>
  <si>
    <t xml:space="preserve">Contratação de obras e serviços de recuperação funcional de estrada Municipal com extensão total de 3,241 km, trecho no Município de Mogi Mirim.  </t>
  </si>
  <si>
    <t xml:space="preserve">Contratação de obras e serviços de recuperação funcional de estrada Municipal com extensão total de 10,5 km, trecho no Município de Socorro.  </t>
  </si>
  <si>
    <t xml:space="preserve">Contratação de obras e serviços de recuperação funcional de estrada Municipal com extensão total de 8,617 km, trecho no Município de Itapira.  </t>
  </si>
  <si>
    <t xml:space="preserve">Contratação de obras e serviços de recuperação funcional de estrada Municipal com extensão total de 11,268 km, trecho entre os Municípios de Atibaia e Bragança Paulista.  </t>
  </si>
  <si>
    <t xml:space="preserve">Contratação de obras e serviços de recuperação funcional de estrada Municipal com extensão total de 3,5 km, trecho no Município de Águas de Lindóia.  </t>
  </si>
  <si>
    <t xml:space="preserve">Contratação de obras e serviços de recuperação funcional de estrada Municipal com extensão total de 29,8 km, trecho entre os Municípios de Itapeva e Nova Campina.  </t>
  </si>
  <si>
    <t xml:space="preserve">Contratação de obras e serviços de recuperação funcional de estrada Municipal com extensão total de 30,3 km, trecho no Município de Ribeirão Branco.  </t>
  </si>
  <si>
    <t xml:space="preserve">Contratação de obras e serviços de recuperação funcional de estrada Municipal com extensão total de 27,1 km, trecho no Município de Apiaí.  </t>
  </si>
  <si>
    <t xml:space="preserve">Contratação de obras e serviços de recuperação funcional de estrada Municipal com extensão total de 37,52 km, trecho entre os Municípios de Araçoiaba da Serra e Sarapuí.  </t>
  </si>
  <si>
    <t xml:space="preserve">Contratação de obras e serviços de recuperação funcional de estrada Municipal com extensão total de 29,1 km, trecho entre os Municípios de Pilar do Sul e Tapiraí.  </t>
  </si>
  <si>
    <t xml:space="preserve">Contratação de obras e serviços de recuperação funcional de estrada Municipal com extensão total de 14,84 km, trecho no Município de Tietê.  </t>
  </si>
  <si>
    <t xml:space="preserve">Contratação de obras e serviços de recuperação funcional de estrada Municipal com extensão total de 10,9 km, trecho no Município de Paranapanema.  </t>
  </si>
  <si>
    <t xml:space="preserve">Contratação de obras e serviços de recuperação funcional de estrada Municipal com extensão total de 10,7 km, trecho no Município de Iacanga.  </t>
  </si>
  <si>
    <t xml:space="preserve">Contratação de obras e serviços de recuperação funcional de estrada Municipal com extensão total de 22,5 km, trecho no Município de Lins.   </t>
  </si>
  <si>
    <t xml:space="preserve">Contratação de obras e serviços de recuperação funcional de estrada Municipal com extensão total de 22,9 km, trecho entre os Municípios de Duartina e Avaí.  </t>
  </si>
  <si>
    <t xml:space="preserve">Contratação de obras e serviços de recuperação funcional de estrada Municipal com extensão total de 8,68 km, trecho no Município de Lins.  </t>
  </si>
  <si>
    <t xml:space="preserve">Contratação de obras e serviços de recuperação funcional de estrada Municipal com extensão total de 4,285 km, trecho no Município de Botucatu.  </t>
  </si>
  <si>
    <t xml:space="preserve">Contratação de obras e serviços de recuperação funcional de estrada Municipal com extensão total de 23,19 km, trecho entre os Municípios de São Carlos.  </t>
  </si>
  <si>
    <t xml:space="preserve">Contratação de obras e serviços de recuperação funcional de estrada Municipal com extensão total de 16,154 km, trecho entre os Municípios de Ribeirão Bonito e Trabiju.  </t>
  </si>
  <si>
    <t xml:space="preserve">Contratação de obras e serviços de recuperação funcional de estrada Municipal com extensão total de 16,8 km, trecho entre os Municípios de Descalvado e Pirassununga.  </t>
  </si>
  <si>
    <t xml:space="preserve">Contratação de obras e serviços de recuperação funcional de estrada Municipal com extensão total de 9,7 km, trecho no Município de Iguape.  </t>
  </si>
  <si>
    <t xml:space="preserve">Contratação de obras e serviços de recuperação funcional de estrada Municipal com extensão total de 0 km, trecho no Município de Lagoinha e Cunha.  </t>
  </si>
  <si>
    <t xml:space="preserve">Contratação de obras e serviços de recuperação funcional de estrada Municipal com extensão total de 26,300 km, trecho entre os Municípios de Pindamonhangaba, Taubaté e Lagoinha.  </t>
  </si>
  <si>
    <t xml:space="preserve">Contratação de obras e serviços de recuperação funcional de estrada Municipal com extensão total de 0 km, trecho no Município de Areias.  </t>
  </si>
  <si>
    <t xml:space="preserve">Contratação de obras e serviços de recuperação funcional de estrada Municipal com extensão total de 1,504 km, trecho no Município de Tarumã.  </t>
  </si>
  <si>
    <t xml:space="preserve">Contratação de obras e serviços de recuperação funcional de estrada Municipal com extensão total de 14,4 km, trecho no Município de Santa Cruz do Rio Pardo.  </t>
  </si>
  <si>
    <t xml:space="preserve">Contratação de obras e serviços de recuperação funcional de estrada Municipal com extensão total de 30,5 km, trecho no Município de Pompéia.  </t>
  </si>
  <si>
    <t xml:space="preserve">Contratação de obras e serviços de recuperação funcional de estrada Municipal com extensão total de 5,09 km, trecho no Município de Assis.  </t>
  </si>
  <si>
    <t>Contratação de obras e serviços de recuperação funcional de estrada Municipal com extensão total de 16,97 km, trecho entre os Municípios de São Pedro do Turvo.  '</t>
  </si>
  <si>
    <t xml:space="preserve">Contratação de obras e serviços de recuperação funcional de estrada Municipal com extensão total de 0 km, trecho no Município de Guaíra e Morro Agudo.  </t>
  </si>
  <si>
    <t xml:space="preserve">Contratação de obras e serviços de recuperação funcional de estrada Municipal com extensão total de 0 km, trecho no Município de Pradópolis.  </t>
  </si>
  <si>
    <t xml:space="preserve">Contratação de obras e serviços de recuperação funcional de estrada Municipal com extensão total de 0 km, trecho entre os Municípios de Serrana e Altinópolis.  </t>
  </si>
  <si>
    <t xml:space="preserve">Contratação de obras e serviços de recuperação funcional de estrada Municipal com extensão total de 0 km, trecho no Município de Guatapará.  </t>
  </si>
  <si>
    <t xml:space="preserve">Contratação de obras e serviços de recuperação funcional de estrada Municipal com extensão total de 6,22 km, trecho no Município de Nuporanga.  </t>
  </si>
  <si>
    <t xml:space="preserve">Contratação de obras e serviços de recuperação funcional de estrada Municipal com extensão total de 0 km, trecho no Município de Luis Antônio.  </t>
  </si>
  <si>
    <t xml:space="preserve">Contratação de obras e serviços de recuperação funcional de estrada Municipal com extensão total de 6,82 km, trecho entre os Municípios de São José do Rio Preto, Cedral e Bady Bassitt.  </t>
  </si>
  <si>
    <t xml:space="preserve">Contratação de obras e serviços de recuperação funcional de estrada Municipal com extensão total de 20,3 km, trecho entre os Municípios de Estrela D'Oeste e Turmalina.  </t>
  </si>
  <si>
    <t xml:space="preserve">Contratação de obras e serviços de recuperação funcional de estrada Municipal com extensão total de 30 km, trecho entre os Municípios de Mendonça e Potirendaba.  </t>
  </si>
  <si>
    <t xml:space="preserve">Contratação de obras e serviços de recuperação funcional de estrada Municipal com extensão total de 15 km, trecho entre os Municípios de Potirendaba e Bady Bassitt.  </t>
  </si>
  <si>
    <t xml:space="preserve">Contratação de obras e serviços de recuperação funcional de estrada Municipal com extensão total de 24,76 km, trecho entre os Municípios de Fernando Prestes, Ariranha e Santa Adélia.  </t>
  </si>
  <si>
    <t xml:space="preserve">Contratação de obras e serviços de recuperação funcional de estrada Municipal com extensão total de 11,5 km, trecho no Município de Mira Estrela.  </t>
  </si>
  <si>
    <t xml:space="preserve">Contratação de obras e serviços de recuperação funcional de estrada Municipal com extensão total de 12,33 km, trecho entre os Municípios de Novais e Catanduva.  </t>
  </si>
  <si>
    <t xml:space="preserve">Contratação de obras e serviços de recuperação funcional de estrada Municipal com extensão total de 20,204 km, trecho entre os Municípios de Salesópolis e Guararema.  </t>
  </si>
  <si>
    <t xml:space="preserve">Contratação de obras e serviços de recuperação funcional de estrada Municipal com extensão total de 22,2 km, trecho entre os Municípios de Suzano, Itaquaquecetuba e Poá.  </t>
  </si>
  <si>
    <t xml:space="preserve">Contratação de obras e serviços de recuperação funcional de estrada Municipal com extensão total de 11,5 km, trecho no Município de São Paulo.  </t>
  </si>
  <si>
    <t xml:space="preserve">Contratação de obras e serviços de recuperação funcional de estrada Municipal com extensão total de 27 km, trecho entre os Municípios de São Paulo e Embu Guaçu.  </t>
  </si>
  <si>
    <t xml:space="preserve">Contratação de obras e serviços de recuperação funcional de estrada Municipal com extensão total de 22,8 km, trecho no Município de Valparaíso.  </t>
  </si>
  <si>
    <t xml:space="preserve">Contratação de obras e serviços de recuperação funcional de estrada Municipal com extensão total de 24,4 km, trecho entre os Municípios de Glicério e Brejo Alegre.  </t>
  </si>
  <si>
    <t xml:space="preserve">Contratação de obras e serviços de recuperação funcional de estrada Municipal com extensão total de 4,5 km, trecho no Município de Ilha Solteira.  </t>
  </si>
  <si>
    <t xml:space="preserve">Contratação de obras e serviços de recuperação funcional de estrada Municipal com extensão total de 8,043 km, trecho no Município de Buritama.  </t>
  </si>
  <si>
    <t xml:space="preserve">Contratação de obras e serviços de recuperação funcional de estrada Municipal com extensão total de 11,07 km, trecho entre os Municípios de Lourdes e Turiúba.  </t>
  </si>
  <si>
    <t xml:space="preserve">Contratação de obras e serviços de recuperação funcional de estrada Municipal com extensão total de 3,2 km, trecho no Município de Pereira Barreto.  </t>
  </si>
  <si>
    <t xml:space="preserve">Contratação de obras e serviços de recuperação funcional de estrada Municipal com extensão total de 13,34 km, trecho no Município de Birigui.  </t>
  </si>
  <si>
    <t xml:space="preserve">Contratação de obras e serviços de recuperação funcional de estrada Municipal com extensão total de 8,25 km, trecho no Município de Suzanápolis.  </t>
  </si>
  <si>
    <t xml:space="preserve">Contratação de obras e serviços de recuperação funcional de estrada Municipal com extensão total de 28,4 km, trecho no Município de Mirandópolis.  </t>
  </si>
  <si>
    <t xml:space="preserve">Contratação de obras e serviços de recuperação funcional de estrada Municipal com extensão total de 23,7 km, trecho entre os Municípios de Rinópolis, Parapuã e Bastos.  </t>
  </si>
  <si>
    <t xml:space="preserve">Contratação de obras e serviços de recuperação funcional de estrada Municipal com extensão total de 20,2 km, trecho no Município de Mirante do Paranapanema.  </t>
  </si>
  <si>
    <t xml:space="preserve">Contratação de obras e serviços de recuperação funcional de estrada Municipal com extensão total de 0 km, trecho entre os Municípios de São João da Boa Vista e Santo Antônio do Jardim.  </t>
  </si>
  <si>
    <t xml:space="preserve">Contratação de obras e serviços de recuperação funcional de estrada Municipal com extensão total de 16,731 km, trecho entre os Municípios de Dourado e Brotas.  </t>
  </si>
  <si>
    <t xml:space="preserve">Contratação de obras e serviços de recuperação funcional de estrada Municipal com extensão total de 13,01 km, trecho no Município de São Sebastião da Grama.  </t>
  </si>
  <si>
    <t xml:space="preserve">Contratação de obras e serviços de recuperação funcional de estrada Municipal com extensão total de 0 km, trecho entre os Municípios de Tambaú e Mococa.  </t>
  </si>
  <si>
    <t xml:space="preserve">Contratação de obras e serviços de recuperação funcional de estrada Municipal com extensão total de 0 km, trecho no Município de Aguaí.  </t>
  </si>
  <si>
    <t xml:space="preserve">Contratação de obras e serviços de recuperação funcional de estrada Municipal com extensão total de 25,3 km, trecho entre os Municípios de Barretos e Guaraci.  </t>
  </si>
  <si>
    <t xml:space="preserve">Contratação de obras e serviços de recuperação funcional de estrada Municipal com extensão total de 34,600 km, trecho entre os Municípios de Jaborandi, Viradouro e Terra Roxa.  </t>
  </si>
  <si>
    <t xml:space="preserve">Contratação de obras e serviços de recuperação funcional de estrada Municipal com extensão total de 3,575 km, trecho no Município de Guaíra.  </t>
  </si>
  <si>
    <t>Contratação de obras e serviços de recuperação funcional de estrada Municipal com extensão total de 8,5 km, trecho entre os Municípios de Sumaré.</t>
  </si>
  <si>
    <t xml:space="preserve">Contratação de obras e serviços de recuperação funcional de estrada Municipal com extensão total de 6,6 km, trecho no Município de Águas de Lindóia.  </t>
  </si>
  <si>
    <t xml:space="preserve">Contratação de obras e serviços de recuperação funcional de estrada Municipal com extensão total de 9,8 km, trecho entre os Municípios de Itapira e Lindóia.  </t>
  </si>
  <si>
    <t xml:space="preserve">Contratação de obras e serviços de recuperação funcional de estrada Municipal com extensão total de 5,6 km, trecho entre os Municípios de Campo Limpo Paulista.  </t>
  </si>
  <si>
    <t xml:space="preserve">Contratação de obras e serviços de recuperação funcional de estrada Municipal com extensão total de 9,3 km, trecho entre os Municípios de Santo Antônio de Posse e Jaguariúna.  </t>
  </si>
  <si>
    <t>Estradas Estrada Municipal e JGR-010</t>
  </si>
  <si>
    <t xml:space="preserve">Contratação de obras e serviços de recuperação funcional de estrada Municipal com extensão total de 9,43 km, trecho entre os Municípios de Louveira e Valinhos.  </t>
  </si>
  <si>
    <t>Estradas Estrada Municipal e VLH-040</t>
  </si>
  <si>
    <t xml:space="preserve">Contratação de obras e serviços de recuperação funcional de estrada Municipal com extensão total de 6 km, trecho no Município de Serra Negra.  </t>
  </si>
  <si>
    <t xml:space="preserve">Contratação de obras e serviços de recuperação funcional de estrada Municipal com extensão total de 4,5 km, trecho no Município de Vargem.  </t>
  </si>
  <si>
    <t xml:space="preserve">Contratação de obras e serviços de recuperação funcional de estrada Municipal com extensão total de 11,8 km, trecho no Município de Joanópolis.  </t>
  </si>
  <si>
    <t xml:space="preserve">Contratação de obras e serviços de recuperação funcional de estrada Municipal com extensão total de 10,8 km, trecho entre os Municípios de Pongaí e Cafelandia.  </t>
  </si>
  <si>
    <t xml:space="preserve">Contratação de obras e serviços de recuperação funcional de estrada Municipal com extensão total de 17,13 km, trecho entre os Municípios de Uru, Reginópolis e Pirajuí.  </t>
  </si>
  <si>
    <t xml:space="preserve">Contratação de obras e serviços de recuperação funcional de estrada Municipal com extensão total de 22,2 km, trecho entre os Municípios de Descalvado e Santa Rita do Passa Quatro.  </t>
  </si>
  <si>
    <t xml:space="preserve">Contratação de obras e serviços de recuperação funcional de estrada Municipal com extensão total de 12,5 km, trecho entre os Municípios de Santa Lúcia e Américo Brasiliense.  </t>
  </si>
  <si>
    <t xml:space="preserve">Contratação de obras e serviços de recuperação funcional de estrada Municipal com extensão total de 0 km, trecho no Município de Santa Branca.  </t>
  </si>
  <si>
    <t xml:space="preserve">Contratação de obras e serviços de recuperação funcional de estrada Municipal com extensão total de 0 km, trecho no Município de Piquete.  </t>
  </si>
  <si>
    <t xml:space="preserve">Contratação de obras e serviços de recuperação funcional de estrada Municipal com extensão total de 0 km, trecho no Município de Silveiras.  </t>
  </si>
  <si>
    <t xml:space="preserve">Contratação de obras e serviços de recuperação funcional de estrada Municipal com extensão total de 0 km, trecho no Município de Pindamonhangaba.  </t>
  </si>
  <si>
    <t xml:space="preserve">Contratação de obras e serviços de recuperação funcional de estrada Municipal com extensão total de 8,683 km, trecho entre os Municípios de Arco Iris.  </t>
  </si>
  <si>
    <t xml:space="preserve">Contratação de obras e serviços de recuperação funcional de estrada Municipal com extensão total de 33,8 km, trecho entre os Municípios de Lutécia e Assis.  </t>
  </si>
  <si>
    <t xml:space="preserve">Contratação de obras e serviços de recuperação funcional de estrada Municipal com extensão total de 18,6 km, trecho entre os Municípios de Guaimbê e Júlio Mesquita.  </t>
  </si>
  <si>
    <t xml:space="preserve">Contratação de obras e serviços de recuperação funcional de estrada Municipal com extensão total de 12,95 km, trecho no Município de Marília.  </t>
  </si>
  <si>
    <t xml:space="preserve">Contratação de obras e serviços de recuperação funcional de estrada Municipal com extensão total de 8,54 km, trecho no Município de Ocauçu.  </t>
  </si>
  <si>
    <t xml:space="preserve">Contratação de obras e serviços de recuperação funcional de estrada Municipal com extensão total de 10,4 km, trecho no Município de Taguaí.  </t>
  </si>
  <si>
    <t xml:space="preserve">Contratação de obras e serviços de recuperação funcional de estrada Municipal com extensão total de 0 km, trecho entre os Municípios de Buritizal e Igarapava.  </t>
  </si>
  <si>
    <t xml:space="preserve">Contratação de obras e serviços de recuperação funcional de estrada Municipal com extensão total de 0 km, trecho no Município de Ipuã.  </t>
  </si>
  <si>
    <t xml:space="preserve">Contratação de obras e serviços de recuperação funcional de estrada Municipal com extensão total de 0 km, trecho no Município de Jeriquara.  </t>
  </si>
  <si>
    <t xml:space="preserve">Contratação de obras e serviços de recuperação funcional de estrada Municipal com extensão total de 0 km, trecho no Município de Dumont.  </t>
  </si>
  <si>
    <t xml:space="preserve">Contratação de obras e serviços de recuperação funcional de estrada Municipal com extensão total de 0 km, trecho no Município de Guará.  </t>
  </si>
  <si>
    <t xml:space="preserve">Contratação de obras e serviços de recuperação funcional de estrada Municipal com extensão total de 0 km, trecho no Município de Ituverava.  </t>
  </si>
  <si>
    <t xml:space="preserve">Contratação de obras e serviços de recuperação funcional de estrada Municipal com extensão total de 0 km, trecho no Município de Buritizal.  </t>
  </si>
  <si>
    <t xml:space="preserve">Contratação de obras e serviços de recuperação funcional de estrada Municipal com extensão total de 18,6 km, trecho entre os Municípios de Neves Paulista e Nipoã.  </t>
  </si>
  <si>
    <t xml:space="preserve">Contratação de obras e serviços de recuperação funcional de estrada Municipal com extensão total de 17,48 km, trecho entre os Municípios de Américo de Campos e Álvares Florence.  </t>
  </si>
  <si>
    <t xml:space="preserve">Contratação de obras e serviços de recuperação funcional de estrada Municipal com extensão total de 9,9 km, trecho entre os Municípios de Populina e Ouroeste.  </t>
  </si>
  <si>
    <t xml:space="preserve">Contratação de obras e serviços de recuperação funcional de estrada Municipal com extensão total de 10,2 km, trecho entre os Municípios de São José do Rio Preto, Mirassol e Neves Paulista.  </t>
  </si>
  <si>
    <t xml:space="preserve">Contratação de obras e serviços de recuperação funcional de estrada Municipal com extensão total de 37,3 km, trecho entre os Municípios de Itajobi e Novo Horizonte.  </t>
  </si>
  <si>
    <t xml:space="preserve">Contratação de obras e serviços de recuperação funcional de estrada Municipal com extensão total de 12,91 km, trecho no Município de Urupês.  </t>
  </si>
  <si>
    <t xml:space="preserve">Contratação de obras e serviços de recuperação funcional de estrada Municipal com extensão total de 17 km, trecho entre os Municípios de Paranapuã e Mesópolis.  </t>
  </si>
  <si>
    <t xml:space="preserve">Contratação de obras e serviços de recuperação funcional de estrada Municipal com extensão total de 12,2 km, trecho no Município de Sales.  </t>
  </si>
  <si>
    <t xml:space="preserve">Contratação de obras e serviços de recuperação funcional de estrada Municipal com extensão total de 6,7 km, trecho no Município de Mogi das Cruzes.  </t>
  </si>
  <si>
    <t xml:space="preserve">Contratação de obras e serviços de recuperação funcional de estrada Municipal com extensão total de 6,5 km, trecho no Município de Igaratá.  </t>
  </si>
  <si>
    <t xml:space="preserve">Contratação de obras e serviços de recuperação funcional de estrada Municipal com extensão total de 2,4 km, trecho no Município de Ribeirão Pires.  </t>
  </si>
  <si>
    <t xml:space="preserve">Contratação de obras e serviços de recuperação funcional de estrada Municipal com extensão total de 20,34 km, trecho entre os Municípios de Mirandópolis.  </t>
  </si>
  <si>
    <t xml:space="preserve">Contratação de obras e serviços de recuperação funcional de estrada Municipal com extensão total de 24,6 km, trecho entre os Municípios de Mirandópolis e Pereira Barreto.  </t>
  </si>
  <si>
    <t xml:space="preserve">Contratação de obras e serviços de recuperação funcional de estrada Municipal com extensão total de 4,197 km, trecho no Município de Iepê.  </t>
  </si>
  <si>
    <t xml:space="preserve">Contratação de obras e serviços de recuperação funcional de estrada Municipal com extensão total de 0 km, trecho no Município de Santa Maria da Serra.  </t>
  </si>
  <si>
    <t xml:space="preserve">Contratação de obras e serviços de recuperação funcional de estrada Municipal com extensão total de 0 km, trecho no Município de Itirapina.  </t>
  </si>
  <si>
    <t xml:space="preserve">Contratação de obras e serviços de recuperação funcional de estrada Municipal com extensão total de 0 km, trecho entre os Municípios de Pirassununga e Santa Cruz das Palmeiras.  </t>
  </si>
  <si>
    <t xml:space="preserve">Contratação de obras e serviços de recuperação funcional de estrada Municipal com extensão total de 0 km, trecho no Município de Porto Ferreira.  </t>
  </si>
  <si>
    <t xml:space="preserve">Contratação de obras e serviços de recuperação funcional de estrada Municipal com extensão total de 14,9 km, trecho entre os Municípios de Tejupá e Taguaí.  </t>
  </si>
  <si>
    <t xml:space="preserve">Contratação de obras e serviços de recuperação funcional de estrada Municipal com extensão total de 10,1 km, trecho entre os Municípios de Candido Rodrigues e Taquaritinga.  </t>
  </si>
  <si>
    <t xml:space="preserve">Contratação de obras e serviços de recuperação funcional de estrada Municipal com extensão total de 6,538 km, trecho no Município de Quadra.  </t>
  </si>
  <si>
    <t xml:space="preserve">Contratação de obras e serviços de recuperação funcional de estrada Municipal com extensão total de 6,203 km, trecho no Município de Piedade.  </t>
  </si>
  <si>
    <t xml:space="preserve">Contratação de obras e serviços de recuperação funcional de estrada Municipal com extensão total de 4,857 km, trecho no Município de Jumirim.  </t>
  </si>
  <si>
    <t xml:space="preserve">Contratação de obras e serviços de recuperação funcional de estrada Municipal com extensão total de 0 km, trecho no Município de Brotas.  </t>
  </si>
  <si>
    <t xml:space="preserve">Contratação de obras e serviços de recuperação funcional de estrada Municipal com extensão total de 3,473 km, trecho no Município de Nantes.  </t>
  </si>
  <si>
    <t xml:space="preserve">Contratação de obras e serviços de recuperação funcional de estrada Municipal com extensão total de 6,052 km, trecho no Município de Rancharia.  </t>
  </si>
  <si>
    <t xml:space="preserve">Contratação de obras e serviços de recuperação funcional de estrada Municipal com extensão total de 11,4 km, trecho entre os Municípios de Buritama e Lourdes.  </t>
  </si>
  <si>
    <t xml:space="preserve">Contratação de obras e serviços de recuperação funcional de estrada Municipal com extensão total de 3,2 km, trecho no Município de Francisco Morato.  </t>
  </si>
  <si>
    <t xml:space="preserve">Contratação de obras e serviços de recuperação funcional de estrada Municipal com extensão total de 0 km, trecho no Município de Tremembé.  </t>
  </si>
  <si>
    <t xml:space="preserve">Contratação de obras e serviços de recuperação funcional de estrada Municipal com extensão total de 0 km, trecho no Município de Sales Oliveira.  </t>
  </si>
  <si>
    <t xml:space="preserve">Contratação de obras e serviços de recuperação funcional de estrada Municipal com extensão total de 25,72 km, trecho entre os Municípios de Suzano e Ribeirão Pires.  </t>
  </si>
  <si>
    <t xml:space="preserve">Contratação de obras e serviços de recuperação funcional de estrada Municipal com extensão total de 0,1 km, trecho entre os Municípios de Cotia, Itapecerica da Serra e Embu das Artes.  </t>
  </si>
  <si>
    <t xml:space="preserve">Contratação de obras e serviços de recuperação funcional de estrada Municipal com extensão total de 0 km, trecho entre os Municípios de Luiziania e Santópolis do Aguapeí.  </t>
  </si>
  <si>
    <t xml:space="preserve">Contratação de obras e serviços de recuperação funcional de estrada Municipal com extensão total de 21 km, trecho entre os Municípios de Araraquara e Matão.  </t>
  </si>
  <si>
    <t xml:space="preserve">Contratação de obras e serviços de recuperação funcional de estrada Municipal com extensão total de 2,85 km, trecho no Município de Santa Gertrudes.  </t>
  </si>
  <si>
    <t xml:space="preserve">Contratação de obras e serviços de recuperação funcional de estrada Municipal com extensão total de 2,966 km, trecho no Município de Piedade.  </t>
  </si>
  <si>
    <t xml:space="preserve">Contratação de obras e serviços de recuperação funcional de estrada Municipal com extensão total de 16,95 km, trecho no Município de Descalvado.  </t>
  </si>
  <si>
    <t xml:space="preserve">Contratação de obras e serviços de recuperação funcional de estrada Municipal com extensão total de 0 km, trecho no Município de Mogi Guaçú.   </t>
  </si>
  <si>
    <t xml:space="preserve">Contratação de obras e serviços de recuperação funcional de estrada Municipal com extensão total de 5,37 km, trecho no Município de Cordeirópolis.  </t>
  </si>
  <si>
    <t xml:space="preserve">Contratação de obras e serviços de recuperação funcional de estrada Municipal com extensão total de 3,645 km, trecho no Município de Taciba.  </t>
  </si>
  <si>
    <t xml:space="preserve">Contratação de obras e serviços de recuperação funcional de estrada Municipal com extensão total de 7,3 km, trecho no Município de Santa Adélia.  </t>
  </si>
  <si>
    <t xml:space="preserve">Contratação de obras e serviços de recuperação funcional de estrada Municipal com extensão total de 28,27 km, trecho entre os Municípios de Coroados, Braúna e Birigui.  </t>
  </si>
  <si>
    <t xml:space="preserve">Contratação de obras e serviços de recuperação funcional de estrada Municipal com extensão total de 24,08 km, trecho entre os Municípios de Colina e Monte Azul Paulista.  </t>
  </si>
  <si>
    <t xml:space="preserve">Contratação de obras e serviços de recuperação funcional de estrada Municipal com extensão total de 13,2 km, trecho entre os Municípios de Cajobi e Embaúba.  </t>
  </si>
  <si>
    <t xml:space="preserve">Contratação de obras e serviços de recuperação funcional de estrada Municipal com extensão total de 2,548 km, trecho no Município de Nova Luzitania.  </t>
  </si>
  <si>
    <t xml:space="preserve">Contratação de obras e serviços de recuperação funcional de estrada Municipal com extensão total de 3,036 km, trecho no Município de Santa Albertina.  </t>
  </si>
  <si>
    <t xml:space="preserve">Contratação de obras e serviços de recuperação funcional de estrada Municipal com extensão total de 3,4 km, trecho no Município de Guarujá.  </t>
  </si>
  <si>
    <t xml:space="preserve">Contratação de obras e serviços de recuperação funcional de estrada Municipal com extensão total de 5,86 km, trecho no Município de Elias Fausto.  </t>
  </si>
  <si>
    <t>Estrada Estrada Municipal</t>
  </si>
  <si>
    <t xml:space="preserve">Contratação de obras e serviços de recuperação funcional de estrada Municipal com extensão total de 7,72 km, trecho entre os Municípios de Artur Nogueira.  </t>
  </si>
  <si>
    <t xml:space="preserve">Contratação de obras e serviços de recuperação funcional de estrada Municipal com extensão total de 16,9 km, trecho no Município de Itu.  </t>
  </si>
  <si>
    <t xml:space="preserve">Contratação de obras e serviços de recuperação funcional de estrada Municipal com extensão total de 6 km, trecho no Município de Capela do Alto.  </t>
  </si>
  <si>
    <t xml:space="preserve">Contratação de obras e serviços de recuperação funcional de estrada Municipal com extensão total de 24,035 km, trecho entre os Municípios de Arealva, Boracéia e Pederneiras.  </t>
  </si>
  <si>
    <t xml:space="preserve">Contratação de obras e serviços de recuperação funcional de estrada Municipal com extensão total de 10,558 km, trecho entre os Municípios de Monte Alto.  </t>
  </si>
  <si>
    <t xml:space="preserve">Contratação de obras e serviços de recuperação funcional de estrada Municipal com extensão total de 18,81 km, trecho no Município de Ilha Comprida.  </t>
  </si>
  <si>
    <t xml:space="preserve">Contratação de obras e serviços de recuperação funcional de estrada Municipal com extensão total de 17,9 km, trecho entre os Municípios de Palestina e Tanabi.  </t>
  </si>
  <si>
    <t xml:space="preserve">Contratação de obras e serviços de recuperação funcional de estrada Municipal com extensão total de 5,453 km, trecho no Município de Rubinéia.  </t>
  </si>
  <si>
    <t xml:space="preserve">Contratação de obras e serviços de recuperação funcional de estrada Municipal com extensão total de 14,6 km, trecho entre os Municípios de Itaquaquecetuba e Guarulhos.  </t>
  </si>
  <si>
    <t xml:space="preserve">Contratação de obras e serviços de recuperação funcional de estrada Municipal com extensão total de 3,775 km, trecho no Município de São José do Rio Preto.  </t>
  </si>
  <si>
    <t xml:space="preserve">Contratação de obras e serviços de recuperação funcional de estrada Municipal com extensão total de 13,1 km, trecho entre os Municípios de Nipoã e Neves Paulista.  </t>
  </si>
  <si>
    <t xml:space="preserve">Contratação de obras e serviços de recuperação funcional de estrada Municipal com extensão total de 14,417 km, trecho entre os Municípios de Mogi das Cruzes e Suzano.  </t>
  </si>
  <si>
    <t xml:space="preserve">Contratação de obras e serviços de recuperação funcional de estrada Municipal com extensão total de 19,78 km, trecho entre os Municípios de Vargem Grande Paulista e Itapevi.  </t>
  </si>
  <si>
    <t xml:space="preserve">Contratação de obras e serviços de recuperação funcional de estrada Municipal com extensão total de 5,772 km, trecho no Município de Franco da Rocha.  </t>
  </si>
  <si>
    <t xml:space="preserve">Contratação de obras e serviços de recuperação funcional de estrada Municipal com extensão total de 7,5 km, trecho no Município de Cotia.  </t>
  </si>
  <si>
    <t xml:space="preserve">Contratação de obras e serviços de recuperação funcional de estrada Municipal com extensão total de 12,77 km, trecho entre os Municípios de Biritiba Mirim e Mogi das Cruzes.  </t>
  </si>
  <si>
    <t xml:space="preserve">Contratação de obras e serviços de recuperação funcional de estrada Municipal com extensão total de 12,76 km, trecho no Município de Mairiporã.  </t>
  </si>
  <si>
    <t xml:space="preserve">Contratação de obras e serviços de recuperação funcional de estrada Municipal com extensão total de 5,78 km, trecho no Município de Francisco Morato.  </t>
  </si>
  <si>
    <t xml:space="preserve">Contratação de obras e serviços de recuperação funcional de estrada Municipal com extensão total de 0 km, trecho entre os Municípios de Nova Castilho, Santo Antônio do Aracanguá e Nova Luzitania.  </t>
  </si>
  <si>
    <t xml:space="preserve">Contratação de obras e serviços de recuperação funcional de estrada Municipal com extensão total de 6 km, trecho no Município de Pontes Gestal.  </t>
  </si>
  <si>
    <t xml:space="preserve">Contratação de obras e serviços de recuperação funcional de estrada Municipal com extensão total de 0 km, trecho entre os Municípios de General Salgado.  </t>
  </si>
  <si>
    <t xml:space="preserve">Contratação de obras e serviços de recuperação funcional de estrada Municipal com extensão total de 0 km, trecho no Município de José Bonifácio.  </t>
  </si>
  <si>
    <t xml:space="preserve">Contratação de obras e serviços de recuperação funcional de estrada Municipal com extensão total de 0 km, trecho no Município de Clementina.  </t>
  </si>
  <si>
    <t xml:space="preserve">Contratação de obras e serviços de recuperação funcional de estrada Municipal com extensão total de 0 km, trecho entre os Municípios de Bilac e Araçatuba.  </t>
  </si>
  <si>
    <t xml:space="preserve">Contratação de obras e serviços de recuperação funcional de estrada Municipal com extensão total de 0 km, trecho no Município de Zacarias.  </t>
  </si>
  <si>
    <t xml:space="preserve">Contratação de obras e serviços de recuperação funcional de estrada Municipal com extensão total de 0 km, trecho no Município de Andradina.  </t>
  </si>
  <si>
    <t xml:space="preserve">Contratação de obras e serviços de recuperação funcional de estrada Municipal com extensão total de 3,76 km, trecho no Município de Presidente Prudente.  </t>
  </si>
  <si>
    <t xml:space="preserve">Contratação de obras e serviços de recuperação funcional de estrada Municipal com extensão total de 10,44 km, trecho no Município de Presidente Prudente.    </t>
  </si>
  <si>
    <t xml:space="preserve">Contratação de obras e serviços de recuperação funcional de estrada Municipal com extensão total de 12,87 km, trecho entre os Municípios de Caiabu e Mariápolis.  </t>
  </si>
  <si>
    <t xml:space="preserve">Contratação de obras e serviços de recuperação funcional de estrada Municipal com extensão total de 17,07 km, trecho entre os Municípios de Martinópolis e Pracinha.  </t>
  </si>
  <si>
    <t xml:space="preserve">Contratação de obras e serviços de recuperação funcional de estrada Municipal com extensão total de 17,450 km, trecho entre os Municípios de Narandiba.  </t>
  </si>
  <si>
    <t xml:space="preserve">Contratação de obras e serviços de recuperação funcional de estrada Municipal com extensão total de 3,7 km, trecho no Município de Rio Claro.  </t>
  </si>
  <si>
    <t>Municipais - Fase 05 - Lote 043 - Estrada Municipal - Obras e serviços de Recuperação Funcional - Extensão: 3,8 km</t>
  </si>
  <si>
    <t xml:space="preserve">Contratação de obras e serviços de recuperação funcional de estrada Municipal com extensão total de 3,8 km, trecho no Município de Santa Gertrudes.  </t>
  </si>
  <si>
    <t>Estrada Municipal</t>
  </si>
  <si>
    <t xml:space="preserve">Contratação de obras e serviços de recuperação funcional de estrada Municipal com extensão total de 0 km, trecho entre os Municípios de Olímpia e Severínia.  </t>
  </si>
  <si>
    <t xml:space="preserve">Contratação de obras e serviços de recuperação funcional de estrada Municipal com extensão total de 0 km, trecho no Município de Altair.  </t>
  </si>
  <si>
    <t xml:space="preserve">Contratação de obras e serviços de recuperação funcional de estrada Municipal com extensão total de 0 km, trecho entre os Municípios de Jaborandi e Barretos.  </t>
  </si>
  <si>
    <t xml:space="preserve">Contratação de obras e serviços de recuperação funcional de estrada Municipal com extensão total de 7,2 km, trecho no Município de Marinópolis.  </t>
  </si>
  <si>
    <t xml:space="preserve">Contratação de obras e serviços de recuperação funcional de estrada Municipal com extensão total de 8,75 km, trecho no Município de Quintana.  </t>
  </si>
  <si>
    <t xml:space="preserve">Contratação de obras e serviços de recuperação funcional de estrada Municipal com extensão total de 14,4 km, trecho no Município de Ribeirão do Sul.  </t>
  </si>
  <si>
    <t xml:space="preserve">Contratação de obras e serviços de recuperação funcional de estrada Municipal com extensão total de 5,6 km, trecho no Município de Bom Jesus dos Perdões.  </t>
  </si>
  <si>
    <t xml:space="preserve">Contratação de obras e serviços de recuperação funcional de estrada Municipal com extensão total de 2,9 km, trecho no Município de Conchal.  </t>
  </si>
  <si>
    <t xml:space="preserve">Contratação de obras e serviços de recuperação funcional de estrada Municipal com extensão total de 9,33 km, trecho no Município de Jarinú.  </t>
  </si>
  <si>
    <t xml:space="preserve">Contratação de obras e serviços de recuperação funcional de estrada Municipal com extensão total de 8,3 km, trecho no Município de Socorro.  </t>
  </si>
  <si>
    <t xml:space="preserve">Contratação de obras e serviços de recuperação funcional de estrada Municipal com extensão total de 8,4 km, trecho no Município de Itatiba.  </t>
  </si>
  <si>
    <t xml:space="preserve">Contratação de obras e serviços de recuperação funcional de estrada Municipal com extensão total de 10,3 km, trecho no Município de Itupeva.  </t>
  </si>
  <si>
    <t xml:space="preserve">Contratação de obras e serviços de recuperação funcional de estrada Municipal com extensão total de 3 km, trecho no Município de Ibitinga.  </t>
  </si>
  <si>
    <t xml:space="preserve">Contratação de obras e serviços de recuperação funcional de estrada Municipal com extensão total de 16 km, trecho entre os Municípios de Bocaina, Dois Córregos e Jaú.  </t>
  </si>
  <si>
    <t xml:space="preserve">Contratação de obras e serviços de recuperação funcional de estrada Municipal com extensão total de 30 km, trecho no Município de Itaí.  </t>
  </si>
  <si>
    <t xml:space="preserve">Contratação de obras e serviços de recuperação funcional de estrada Municipal com extensão total de 3,5 km, trecho no Município de Lindóia.  </t>
  </si>
  <si>
    <t xml:space="preserve">Contratação de obras e serviços de recuperação funcional de estrada Municipal com extensão total de 10,7 km, trecho no Município de Monte Alegre do Sul.  </t>
  </si>
  <si>
    <t xml:space="preserve">Contratação de obras e serviços de recuperação funcional de estrada Municipal com extensão total de 3,3 km, trecho no Município de Hortolandia.  </t>
  </si>
  <si>
    <t xml:space="preserve">Contratação de obras e serviços de recuperação funcional de estrada Municipal com extensão total de 12,45 km, trecho no Município de Campo Limpo Paulista e Jarinu. </t>
  </si>
  <si>
    <t xml:space="preserve">Contratação de obras e serviços de recuperação funcional de estrada Municipal com extensão total de 5 km, trecho no Município de Joanópolis.  </t>
  </si>
  <si>
    <t xml:space="preserve">Contratação de obras e serviços de recuperação funcional de estrada Municipal com extensão total de 2,6 km, trecho no Município de Pedra Bela.  </t>
  </si>
  <si>
    <t xml:space="preserve">Contratação de obras e serviços de recuperação funcional de estrada Municipal com extensão total de 3 km, trecho no Município de Bragança Paulista.  </t>
  </si>
  <si>
    <t xml:space="preserve">Contratação de obras e serviços de recuperação funcional de estrada Municipal com extensão total de 5,435 km, trecho no Município de Águas de Lindóia.  </t>
  </si>
  <si>
    <t xml:space="preserve">Contratação de obras e serviços de recuperação funcional de estrada Municipal com extensão total de 8 km, trecho no Município de Campinas.  </t>
  </si>
  <si>
    <t xml:space="preserve">Contratação de obras e serviços de recuperação funcional de estrada Municipal com extensão total de 5,2 km, trecho no Município de Campo Limpo Paulista.  </t>
  </si>
  <si>
    <t xml:space="preserve">Contratação de obras e serviços de recuperação funcional de estrada Municipal com extensão total de 3,230 km, trecho no Município de Conchal.  </t>
  </si>
  <si>
    <t>Contratação de obras e serviços de recuperação funcional de estrada Municipal com extensão total de 4,840 km, trecho no Município de Bofete.</t>
  </si>
  <si>
    <t xml:space="preserve">Contratação de obras e serviços de recuperação funcional de estrada Municipal com extensão total de 10,3 km, trecho no Município de Guareí.  </t>
  </si>
  <si>
    <t xml:space="preserve">Contratação de obras e serviços de recuperação funcional de estrada Municipal com extensão total de 3,745 km, trecho no Município de São Roque.  </t>
  </si>
  <si>
    <t>Contratação de obras e serviços de recuperação funcional de estrada Municipal com extensão total de 3,8 km, trecho no Município de Mairinque.</t>
  </si>
  <si>
    <t xml:space="preserve">Contratação de obras e serviços de recuperação funcional de estrada Municipal com extensão total de 1,55 km, trecho no Município de Arealva.  </t>
  </si>
  <si>
    <t xml:space="preserve">Contratação de obras e serviços de recuperação funcional de estrada Municipal com extensão total de 5,5 km, trecho no Município de Descalvado.  </t>
  </si>
  <si>
    <t xml:space="preserve">Contratação de obras e serviços de recuperação funcional de estrada Municipal com extensão total de 4,898 km, trecho no Município de Nova Europa.  </t>
  </si>
  <si>
    <t xml:space="preserve">Contratação de obras e serviços de recuperação funcional de estrada Municipal com extensão total de 13,400 km, trecho no Município de Gavião Peixoto.
</t>
  </si>
  <si>
    <t xml:space="preserve">Contratação de obras e serviços de recuperação funcional de estrada Municipal com extensão total de 2,075 km, trecho no Município de Santa Lúcia e Américo Brasiliense.  </t>
  </si>
  <si>
    <t xml:space="preserve">Contratação de obras e serviços de recuperação funcional de estrada Municipal com extensão total de 2,35 km, trecho no Município de Guariba.  </t>
  </si>
  <si>
    <t xml:space="preserve">Contratação de obras e serviços de recuperação funcional de estrada Municipal com extensão total de 16,37 km, trecho no Município de Itápolis.  </t>
  </si>
  <si>
    <t xml:space="preserve">Contratação de obras e serviços de recuperação funcional de estrada Municipal com extensão total de 7,4 km, trecho no Município de Matão.  </t>
  </si>
  <si>
    <t xml:space="preserve">Contratação de obras e serviços de pavimentação  da estrada Municipal com extensão total de 15,5 km, trecho no Município de São Bento do Sapucaí </t>
  </si>
  <si>
    <t xml:space="preserve">Contratação de obras e serviços de recuperação funcional de estrada Municipal com extensão total de 19,65 km, trecho no Município de Taubaté.  </t>
  </si>
  <si>
    <t xml:space="preserve">Contratação de obras e serviços de recuperação funcional de estrada Municipal com extensão total de 3,440km, trecho entre s Município de Taubaté.  </t>
  </si>
  <si>
    <t xml:space="preserve">Contratação de obras e serviços de recuperação funcional de estrada Municipal com extensão total de 23,75 km, trecho entre os Municípios de Maracaí e Paraguaçu Paulista.  </t>
  </si>
  <si>
    <t xml:space="preserve">Contratação de obras e serviços de recuperação funcional de estrada Municipal com extensão total de 4,94 km, trecho no Município de Palmital.  </t>
  </si>
  <si>
    <t xml:space="preserve">Contratação de obras e serviços de recuperação funcional de estrada Municipal com extensão total de 2,8 km, trecho entre os Municípios de Ribeirão do Sul.  </t>
  </si>
  <si>
    <t xml:space="preserve">Contratação de obras e serviços de recuperação funcional de estrada Municipal com extensão total de 1,478 km, trecho entre os Municípios de Quatá.  </t>
  </si>
  <si>
    <t xml:space="preserve">Contratação de obras e serviços de recuperação funcional de estrada Municipal com extensão total de 6,02 km, trecho no Município de VeraCruz.  </t>
  </si>
  <si>
    <t xml:space="preserve">Contratação de obras e serviços de recuperação funcional de estrada Municipal com extensão total de 6,64 km, trecho no Município de RibeirãoPreto.  </t>
  </si>
  <si>
    <t xml:space="preserve">Contratação de obras e serviços de recuperação funcional de estrada Municipal com extensão total de 12,9 km, trecho entre os Municípios de Nova Canaã Paulista e Aparecida D'Oeste.  </t>
  </si>
  <si>
    <t xml:space="preserve">Contratação de obras e serviços de recuperação funcional de estrada Municipal com extensão total de 13 km, trecho entre os Municípios de Macaubal e União Paulista.  </t>
  </si>
  <si>
    <t xml:space="preserve">Contratação de obras e serviços de recuperação funcional de estrada Municipal com extensão total de 10,25 km, trecho entre os Municípios de Catiguá e Catanduva.  </t>
  </si>
  <si>
    <t xml:space="preserve">Contratação de obras e serviços de recuperação funcional de estrada Municipal com extensão total de 10,7 km, trecho entre os Municípios de Mendonça e Adolfo.  </t>
  </si>
  <si>
    <t>Contratação de obras e serviços de recuperação funcional de estrada Municipal com extensão total de 9 km, trecho no Município de Mendonça.</t>
  </si>
  <si>
    <t xml:space="preserve">Contratação de obras e serviços de recuperação funcional de estrada Municipal com extensão total de 16,79 km, trecho entre os Municípios de Meridiano e Valentim Gentil.  </t>
  </si>
  <si>
    <t>Municipais - Fase 09 - Lote 088 - Estrada Municipal PGT-040/CDS-020 - Obras e serviços de Pavimentação - Extensão: 16,100 km</t>
  </si>
  <si>
    <t>Contratação de obras e serviços de recuperação funcional de estrada Municipal com extensão total de 16,100 km, trecho entre os Municipios de Postes Gestal/Cardoso</t>
  </si>
  <si>
    <t xml:space="preserve">Contratação de obras e serviços de recuperação funcional de estrada Municipal com extensão total de 1,5 km, trecho no Município de Ipiguá.  </t>
  </si>
  <si>
    <t xml:space="preserve">Contratação de obras e serviços de recuperação funcional de estrada Municipal com extensão total de 10,53 km, trecho entre os Municípios de Tanabi.  </t>
  </si>
  <si>
    <t xml:space="preserve">Contratação de obras e serviços de recuperação funcional de estrada Municipal com extensão total de 10 km, trecho no Município de Meridiano.  </t>
  </si>
  <si>
    <t>Contratação de obras e serviços de recuperação funcional de estrada Municipal com extensão total de 7,000 km, trecho nos Municípios de Meridiano e Valentim Gentil.</t>
  </si>
  <si>
    <t xml:space="preserve">Contratação de obras e serviços de recuperação funcional de estrada Municipal com extensão total de 5,113 km, trecho no Município de Três Fronteiras.  </t>
  </si>
  <si>
    <t xml:space="preserve">Contratação de obras e serviços de recuperação funcional de estrada Municipal com extensão total de 4,6 km, trecho entre os Municípios de Ibirá.  </t>
  </si>
  <si>
    <t>Municipais - Fase 09 - Lote 098 - Estrada Municipal VTG-050/VTG-378 - Obras e serviços de Pavimentação - Extensão: 6,700 km</t>
  </si>
  <si>
    <t>Contratação de obras e serviços de recuperação funcional de estrada Municipal com extensão total de 6,700 km, trecho entre o Municipio de Votuporanga</t>
  </si>
  <si>
    <t>Municipais - Fase 09 - Lote 100 - Estrada Municipal TNB-000/TNB-010 - Obras e serviços de Pavimentação - Extensão: 19,300 km</t>
  </si>
  <si>
    <t>Contratação de obras e serviços de recuperação funcional de estrada Municipal com extensão total de 19,300 km, trecho entre o Municipio de Tanabi</t>
  </si>
  <si>
    <t xml:space="preserve">Contratação de obras e serviços de recuperação funcional de estrada Municipal com extensão total de 6,15 km, trecho entre os Municípios de Adolfo.  </t>
  </si>
  <si>
    <t xml:space="preserve">Contratação de obras e serviços de recuperação funcional de estrada Municipal com extensão total de 2,15 km, trecho no Município de Monte Aprazível.  </t>
  </si>
  <si>
    <t>Municipais - Fase 09 - Lote 104 - Estrada Municipal MRP-001 - Obras e serviços de Pavimentação - Extensão: 8,332 km</t>
  </si>
  <si>
    <t>Contratação de obras e serviços de recuperação funcional de estrada Municipal com extensão total de 8,332 km, trecho entre o Municipio Mairiporã</t>
  </si>
  <si>
    <t xml:space="preserve">Contratação de obras e serviços de recuperação funcional de estrada Municipal com extensão total de 5,25 km, trecho no Município de Embu Guaçu.  </t>
  </si>
  <si>
    <t xml:space="preserve">Contratação de obras e serviços de recuperação funcional de estrada Municipal com extensão total de 8,951 km, trecho no Município de Guararema.  </t>
  </si>
  <si>
    <t>Contratação de obras e serviços de recuperação funcional de estrada Municipal com extensão total de 8,115 km, trecho entre os Municípios de Guaraçaí e Murutinga do Sul</t>
  </si>
  <si>
    <t xml:space="preserve">Contratação de obras e serviços de recuperação funcional de estrada Municipal com extensão total de 6,1 km, trecho entre os Municípios de Coroados e Birigui.  </t>
  </si>
  <si>
    <t xml:space="preserve">Contratação de obras e serviços de recuperação funcional de estrada Municipal com extensão total de 18,8 km, trecho no Município de Rubiácea.  </t>
  </si>
  <si>
    <t xml:space="preserve">Contratação de obras e serviços de recuperação funcional de estrada Municipal com extensão total de 7,6 km, trecho entre os Municípios de Guaraçaí e Mirandópolis.  </t>
  </si>
  <si>
    <t>Contratação de obras e serviços de recuperação funcional de estrada Municipal com extensão total de 19,590 km, trecho no Município de Lavínia.</t>
  </si>
  <si>
    <t xml:space="preserve">Contratação de obras e serviços de recuperação funcional de estrada Municipal com extensão total de 2,46 km, trecho no Município de Auriflama.  </t>
  </si>
  <si>
    <t xml:space="preserve">Contratação de obras e serviços de recuperação funcional de estrada Municipal com extensão total de 5,8 km, trecho no Município de Castilho.  </t>
  </si>
  <si>
    <t xml:space="preserve">Contratação de obras e serviços de recuperação funcional de estrada Municipal com extensão total de 15,26 km, trecho no Município de Guzolandia.  </t>
  </si>
  <si>
    <t xml:space="preserve">Contratação de obras e serviços de recuperação funcional de estrada Municipal com extensão total de 5,066 km, trecho no Município de Araçatuba.  </t>
  </si>
  <si>
    <t xml:space="preserve">Contratação de obras e serviços de recuperação funcional de estrada Municipal com extensão total de 5,36 km, trecho entre os Municípios de Castilho e Andradina.  </t>
  </si>
  <si>
    <t>Contratação de obras e serviços de recuperação funcional de estrada Municipal com extensão total de 8,16 km, trecho entre o Município de Emilianópolis.</t>
  </si>
  <si>
    <t xml:space="preserve">Contratação de obras e serviços de recuperação funcional de estrada Municipal com extensão total de 5,56 km, trecho no Município de Marabá Paulista.  </t>
  </si>
  <si>
    <t xml:space="preserve">Contratação de obras e serviços de recuperação funcional de estrada Municipal com extensão total de 28,7 km, trecho no Município de Teodoro Sampaio.  </t>
  </si>
  <si>
    <t xml:space="preserve">Contratação de obras e serviços de recuperação funcional de estrada Municipal com extensão total de 21,7 km, trecho no Município de Panorama.  </t>
  </si>
  <si>
    <t xml:space="preserve">Contratação de obras e serviços de recuperação funcional de estrada Municipal com extensão total de 15,63 km, trecho entre os Municípios de Vargem Grande do Sul.  </t>
  </si>
  <si>
    <t xml:space="preserve">Contratação de obras e serviços de recuperação funcional de estrada Municipal com extensão total de 9,3 km, trecho no Município de Divinolandia.  </t>
  </si>
  <si>
    <t xml:space="preserve">Contratação de obras e serviços de recuperação funcional de estrada Municipal com extensão total de 2,8 km, trecho entre os Municípios de Mogi Guaçú e Mogi Mirim.  </t>
  </si>
  <si>
    <t xml:space="preserve">Contratação de obras e serviços de recuperação funcional de estrada Municipal com extensão total de 8,18 km, trecho no Município de Mococa.  </t>
  </si>
  <si>
    <t xml:space="preserve">Contratação de obras e serviços de recuperação funcional de estrada Municipal com extensão total de 13,54 km, trecho no Município de Olímpia.  </t>
  </si>
  <si>
    <t xml:space="preserve">Contratação de obras e serviços de recuperação funcional de estrada Municipal com extensão total de 19,6 km, trecho entre os Municípios de Apiaí e Itaoca.  </t>
  </si>
  <si>
    <t xml:space="preserve">Contratação de obras e serviços de pavimentação da estrada Municipal com extensão total de 29,55 km, trecho entre os Municípios de Barra do Turvo e Iporanga.  </t>
  </si>
  <si>
    <t xml:space="preserve">Contratação de obras e serviços de recuperação funcional de estrada Municipal com extensão total de 3,942 km, trecho no Município de Mogi Mirim.  </t>
  </si>
  <si>
    <t>Contratação de obras e serviços de recuperação funcional de estrada Municipal com extensão total de 1,445 km, trecho no Município de Queiroz</t>
  </si>
  <si>
    <t>Municipais - Fase 05 - Lote 044 - Estrada Municipal LIM-346  - Obras e serviços de Recuperação Funcional - Extensão: 0,9 km</t>
  </si>
  <si>
    <t xml:space="preserve">Estrada Municipal LIM-346 </t>
  </si>
  <si>
    <t>Municipais - Fase 07 - Lote 015 - Estrada Municipal Deputado Antonio Vieira Sobrinho  - Obras e serviços de recuperação funcional - Extensão: 5,85 km</t>
  </si>
  <si>
    <t xml:space="preserve">Estrada Municipal Deputado Antonio Vieira Sobrinho </t>
  </si>
  <si>
    <t>Municipais - Fase 07 - Lote 078 - Estrada Municipal SMD-334/SMD-128 - Extensão: 4,28 km</t>
  </si>
  <si>
    <t>Estrada Municipal SMD-334/SMD-128</t>
  </si>
  <si>
    <t>Municipais - Fase 07 - Lote 083 - Estrada Municipal - BRO-253/RBB-161 - Extensão: 24,68 km</t>
  </si>
  <si>
    <t>Municipais - Implantação de Nova OAE na Estrada Municipal de Volta Fria, Incluindo Elevação do Greide e Implantação de uma Nova Rotatória e Demolição da Ponte Existente</t>
  </si>
  <si>
    <t>Estrada Municipal da Volta Fria</t>
  </si>
  <si>
    <t>Municipais - Estrada Municipal do Rio Acima - Obras e serviços de Pavimentação e Recuperação Funcional - Extensão: 5,400 km</t>
  </si>
  <si>
    <t>Contratação das obras e serviços da Estrada Municipal do Rio Acima, recuperação funcional do km 0,000m ao 4,170m e Pavimentação do km 4,170m com extensão total de km 5,400m no município de Biritiba Mirim.</t>
  </si>
  <si>
    <t>Estrada Municipal do Rio Acima</t>
  </si>
  <si>
    <t>Municipais - Fase 06 - Lote 059 - Estrada Municipal - Obras e serviços de Recuperação Funcional - Extensão: 0 km</t>
  </si>
  <si>
    <t>Municipais - Fase 08 - Lote 005 - Estrada Municipal e JGR-010 - Obras e serviços de Recuperação Funcional - Extensão: 9,3 km</t>
  </si>
  <si>
    <t>Municipais - Fase 08 - Lote 007 - Estrada Municipal e VLH-040 - Obras e serviços de Recuperação Funcional - Extensão: 9,43 km</t>
  </si>
  <si>
    <t>Municipais - Fase 05 - Lote 001 - Estrada Municipal - Obras e serviços de Pavimentação - Extensão: 5,86 km</t>
  </si>
  <si>
    <t>Municipais - Fase 05 - Lote 045 - Estrada Municipal - Obras e serviços de Pavimentação - Extensão: 2,28 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</si>
</sst>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R$-416]\ * #,##0.00_-;\-[$R$-416]\ * #,##0.00_-;_-[$R$-416]\ * &quot;-&quot;??_-;_-@_-"/>
    <numFmt numFmtId="165" formatCode="0.000"/>
    <numFmt numFmtId="166" formatCode="#,##0.000"/>
  </numFmts>
  <fonts count="12" x14ac:knownFonts="1">
    <font>
      <sz val="11"/>
      <color theme="1"/>
      <name val="Aptos Narrow"/>
      <family val="2"/>
      <scheme val="minor"/>
    </font>
    <font>
      <sz val="11"/>
      <color theme="1"/>
      <name val="Aptos Narrow"/>
      <family val="2"/>
      <scheme val="minor"/>
    </font>
    <font>
      <sz val="11"/>
      <color rgb="FF000000"/>
      <name val="Calibri"/>
      <family val="2"/>
    </font>
    <font>
      <b/>
      <sz val="12"/>
      <color rgb="FFFFFFFF"/>
      <name val="Calibri"/>
      <family val="2"/>
    </font>
    <font>
      <b/>
      <sz val="11"/>
      <color rgb="FF000000"/>
      <name val="Calibri"/>
      <family val="2"/>
    </font>
    <font>
      <sz val="11"/>
      <color theme="1"/>
      <name val="Calibri"/>
      <family val="2"/>
    </font>
    <font>
      <sz val="11"/>
      <color rgb="FF000000"/>
      <name val="Aptos Narrow"/>
      <family val="2"/>
    </font>
    <font>
      <b/>
      <sz val="11"/>
      <color rgb="FF000000"/>
      <name val="Aptos Narrow"/>
      <family val="2"/>
    </font>
    <font>
      <b/>
      <sz val="12"/>
      <color rgb="FF000000"/>
      <name val="Aptos Narrow"/>
      <family val="2"/>
      <scheme val="minor"/>
    </font>
    <font>
      <sz val="12"/>
      <color theme="1"/>
      <name val="Aptos Narrow"/>
      <family val="2"/>
      <scheme val="minor"/>
    </font>
    <font>
      <sz val="11"/>
      <color rgb="FF000000"/>
      <name val="Aptos Narrow"/>
      <family val="2"/>
      <scheme val="minor"/>
    </font>
    <font>
      <b/>
      <sz val="11"/>
      <color rgb="FF000000"/>
      <name val="Aptos Narrow"/>
      <family val="2"/>
      <scheme val="minor"/>
    </font>
  </fonts>
  <fills count="6">
    <fill>
      <patternFill patternType="none"/>
    </fill>
    <fill>
      <patternFill patternType="gray125"/>
    </fill>
    <fill>
      <patternFill patternType="solid">
        <fgColor theme="0" tint="-0.14999847407452621"/>
        <bgColor theme="0" tint="-0.14999847407452621"/>
      </patternFill>
    </fill>
    <fill>
      <patternFill patternType="solid">
        <fgColor rgb="FF0D0D0D"/>
        <bgColor rgb="FF000000"/>
      </patternFill>
    </fill>
    <fill>
      <patternFill patternType="solid">
        <fgColor rgb="FFE8E8E8"/>
        <bgColor rgb="FF000000"/>
      </patternFill>
    </fill>
    <fill>
      <patternFill patternType="solid">
        <fgColor rgb="FFFFFF0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FFFFFF"/>
      </left>
      <right style="thin">
        <color rgb="FFFFFFFF"/>
      </right>
      <top/>
      <bottom/>
      <diagonal/>
    </border>
  </borders>
  <cellStyleXfs count="1">
    <xf numFmtId="0" fontId="0" fillId="0" borderId="0"/>
  </cellStyleXfs>
  <cellXfs count="48">
    <xf numFmtId="0" fontId="0" fillId="0" borderId="0" xfId="0"/>
    <xf numFmtId="0" fontId="0" fillId="2" borderId="1" xfId="0" applyFill="1" applyBorder="1"/>
    <xf numFmtId="0" fontId="0" fillId="0" borderId="1" xfId="0" applyBorder="1"/>
    <xf numFmtId="2" fontId="0" fillId="2" borderId="1" xfId="0" applyNumberFormat="1" applyFill="1" applyBorder="1" applyAlignment="1">
      <alignment horizontal="right" vertical="center"/>
    </xf>
    <xf numFmtId="2" fontId="0" fillId="2" borderId="2" xfId="0" applyNumberFormat="1" applyFill="1" applyBorder="1" applyAlignment="1">
      <alignment horizontal="right" vertical="center"/>
    </xf>
    <xf numFmtId="164" fontId="0" fillId="2" borderId="1" xfId="0" applyNumberFormat="1" applyFill="1" applyBorder="1"/>
    <xf numFmtId="164" fontId="0" fillId="0" borderId="1" xfId="0" applyNumberFormat="1" applyBorder="1"/>
    <xf numFmtId="165" fontId="0" fillId="2" borderId="1" xfId="0" applyNumberFormat="1" applyFill="1" applyBorder="1"/>
    <xf numFmtId="165" fontId="0" fillId="0" borderId="1" xfId="0" applyNumberFormat="1" applyBorder="1"/>
    <xf numFmtId="2" fontId="0" fillId="0" borderId="1" xfId="0" applyNumberFormat="1" applyBorder="1" applyAlignment="1">
      <alignment horizontal="right" vertical="center"/>
    </xf>
    <xf numFmtId="2" fontId="0" fillId="0" borderId="2" xfId="0" applyNumberFormat="1" applyBorder="1" applyAlignment="1">
      <alignment horizontal="right" vertical="center"/>
    </xf>
    <xf numFmtId="1" fontId="0" fillId="2" borderId="1" xfId="0" applyNumberFormat="1" applyFill="1" applyBorder="1" applyAlignment="1">
      <alignment wrapText="1"/>
    </xf>
    <xf numFmtId="1" fontId="0" fillId="0" borderId="1" xfId="0" applyNumberFormat="1" applyBorder="1" applyAlignment="1">
      <alignment wrapText="1"/>
    </xf>
    <xf numFmtId="0" fontId="2" fillId="0" borderId="0" xfId="0" applyFont="1" applyAlignment="1">
      <alignment vertical="center"/>
    </xf>
    <xf numFmtId="164" fontId="4" fillId="0" borderId="1" xfId="0" applyNumberFormat="1" applyFont="1" applyBorder="1" applyAlignment="1">
      <alignment vertical="center"/>
    </xf>
    <xf numFmtId="0" fontId="5" fillId="0" borderId="0" xfId="0" applyFont="1" applyAlignment="1">
      <alignment vertical="center"/>
    </xf>
    <xf numFmtId="0" fontId="4" fillId="0" borderId="1" xfId="0" applyFont="1" applyBorder="1" applyAlignment="1">
      <alignment vertical="center"/>
    </xf>
    <xf numFmtId="0" fontId="6" fillId="0" borderId="0" xfId="0" applyFont="1"/>
    <xf numFmtId="164" fontId="7" fillId="0" borderId="0" xfId="0" applyNumberFormat="1" applyFont="1"/>
    <xf numFmtId="164" fontId="0" fillId="0" borderId="0" xfId="0" applyNumberFormat="1"/>
    <xf numFmtId="0" fontId="8" fillId="5" borderId="1" xfId="0" applyFont="1" applyFill="1" applyBorder="1" applyAlignment="1">
      <alignment vertical="center" wrapText="1"/>
    </xf>
    <xf numFmtId="164" fontId="8" fillId="5" borderId="1" xfId="0" applyNumberFormat="1" applyFont="1" applyFill="1" applyBorder="1" applyAlignment="1">
      <alignment vertical="center"/>
    </xf>
    <xf numFmtId="0" fontId="9" fillId="0" borderId="0" xfId="0" applyFont="1" applyAlignment="1">
      <alignment vertical="center"/>
    </xf>
    <xf numFmtId="4" fontId="8" fillId="5" borderId="1" xfId="0" applyNumberFormat="1" applyFont="1" applyFill="1" applyBorder="1" applyAlignment="1">
      <alignment vertical="center" wrapText="1"/>
    </xf>
    <xf numFmtId="1" fontId="8" fillId="5" borderId="1" xfId="0" applyNumberFormat="1" applyFont="1" applyFill="1" applyBorder="1" applyAlignment="1">
      <alignment vertical="center"/>
    </xf>
    <xf numFmtId="0" fontId="10" fillId="0" borderId="0" xfId="0" applyFont="1"/>
    <xf numFmtId="164" fontId="11" fillId="0" borderId="0" xfId="0" applyNumberFormat="1" applyFont="1"/>
    <xf numFmtId="0" fontId="1" fillId="0" borderId="0" xfId="0" applyFont="1"/>
    <xf numFmtId="4" fontId="11" fillId="0" borderId="0" xfId="0" applyNumberFormat="1" applyFont="1"/>
    <xf numFmtId="0" fontId="10" fillId="4" borderId="1" xfId="0" applyFont="1" applyFill="1" applyBorder="1"/>
    <xf numFmtId="164" fontId="10" fillId="4" borderId="1" xfId="0" applyNumberFormat="1" applyFont="1" applyFill="1" applyBorder="1" applyAlignment="1">
      <alignment wrapText="1"/>
    </xf>
    <xf numFmtId="4" fontId="10" fillId="4" borderId="1" xfId="0" applyNumberFormat="1" applyFont="1" applyFill="1" applyBorder="1" applyAlignment="1">
      <alignment wrapText="1"/>
    </xf>
    <xf numFmtId="0" fontId="10" fillId="4" borderId="1" xfId="0" applyFont="1" applyFill="1" applyBorder="1" applyAlignment="1">
      <alignment wrapText="1"/>
    </xf>
    <xf numFmtId="164" fontId="10" fillId="0" borderId="0" xfId="0" applyNumberFormat="1" applyFont="1" applyAlignment="1">
      <alignment wrapText="1"/>
    </xf>
    <xf numFmtId="4" fontId="10" fillId="0" borderId="0" xfId="0" applyNumberFormat="1" applyFont="1" applyAlignment="1">
      <alignment wrapText="1"/>
    </xf>
    <xf numFmtId="0" fontId="10" fillId="0" borderId="0" xfId="0" applyFont="1" applyAlignment="1">
      <alignment wrapText="1"/>
    </xf>
    <xf numFmtId="166" fontId="4" fillId="0" borderId="1" xfId="0" applyNumberFormat="1" applyFont="1" applyBorder="1" applyAlignment="1">
      <alignment vertical="center"/>
    </xf>
    <xf numFmtId="166" fontId="10" fillId="4" borderId="1" xfId="0" applyNumberFormat="1" applyFont="1" applyFill="1" applyBorder="1" applyAlignment="1">
      <alignment wrapText="1"/>
    </xf>
    <xf numFmtId="166" fontId="0" fillId="0" borderId="0" xfId="0" applyNumberFormat="1"/>
    <xf numFmtId="2" fontId="0" fillId="0" borderId="2" xfId="0" applyNumberFormat="1" applyBorder="1" applyAlignment="1">
      <alignment horizontal="right" vertical="center" wrapText="1"/>
    </xf>
    <xf numFmtId="2" fontId="0" fillId="0" borderId="1" xfId="0" applyNumberFormat="1" applyBorder="1" applyAlignment="1">
      <alignment horizontal="right" vertical="center" wrapText="1"/>
    </xf>
    <xf numFmtId="0" fontId="3" fillId="3" borderId="4" xfId="0" applyFont="1" applyFill="1" applyBorder="1" applyAlignment="1">
      <alignment vertical="center" wrapText="1"/>
    </xf>
    <xf numFmtId="14" fontId="0" fillId="2" borderId="1" xfId="0" applyNumberFormat="1" applyFill="1" applyBorder="1" applyAlignment="1">
      <alignment horizontal="right"/>
    </xf>
    <xf numFmtId="14" fontId="0" fillId="0" borderId="1" xfId="0" applyNumberFormat="1" applyBorder="1" applyAlignment="1">
      <alignment horizontal="right"/>
    </xf>
    <xf numFmtId="3" fontId="0" fillId="0" borderId="0" xfId="0" applyNumberFormat="1"/>
    <xf numFmtId="0" fontId="8" fillId="4" borderId="2" xfId="0" applyFont="1" applyFill="1" applyBorder="1" applyAlignment="1">
      <alignment horizontal="center"/>
    </xf>
    <xf numFmtId="0" fontId="8" fillId="4" borderId="3" xfId="0" applyFont="1" applyFill="1" applyBorder="1" applyAlignment="1">
      <alignment horizontal="center"/>
    </xf>
    <xf numFmtId="0" fontId="0" fillId="0" borderId="1" xfId="0" applyBorder="1" applyAlignment="1">
      <alignment wrapText="1"/>
    </xf>
  </cellXfs>
  <cellStyles count="1">
    <cellStyle name="Normal" xfId="0" builtinId="0"/>
  </cellStyles>
  <dxfs count="5">
    <dxf>
      <alignment horizontal="right" vertical="bottom" textRotation="0" wrapText="0" indent="0" justifyLastLine="0" shrinkToFit="0" readingOrder="0"/>
    </dxf>
    <dxf>
      <numFmt numFmtId="19" formatCode="dd/mm/yyyy"/>
      <alignment horizontal="right" vertical="bottom" textRotation="0" wrapText="0" indent="0" justifyLastLine="0" shrinkToFit="0" readingOrder="0"/>
    </dxf>
    <dxf>
      <numFmt numFmtId="19" formatCode="dd/mm/yyyy"/>
      <alignment horizontal="right" vertical="bottom" textRotation="0" wrapText="0" indent="0" justifyLastLine="0" shrinkToFit="0" readingOrder="0"/>
    </dxf>
    <dxf>
      <border outline="0">
        <top style="thin">
          <color rgb="FFFFFFFF"/>
        </top>
      </border>
    </dxf>
    <dxf>
      <font>
        <b/>
        <i val="0"/>
        <strike val="0"/>
        <condense val="0"/>
        <extend val="0"/>
        <outline val="0"/>
        <shadow val="0"/>
        <u val="none"/>
        <vertAlign val="baseline"/>
        <sz val="12"/>
        <color rgb="FFFFFFFF"/>
        <name val="Calibri"/>
        <family val="2"/>
        <scheme val="none"/>
      </font>
      <fill>
        <patternFill patternType="solid">
          <fgColor rgb="FF000000"/>
          <bgColor rgb="FF0D0D0D"/>
        </patternFill>
      </fill>
      <alignment horizontal="general" vertical="center" textRotation="0" wrapText="1" indent="0" justifyLastLine="0" shrinkToFit="0" readingOrder="0"/>
      <border diagonalUp="0" diagonalDown="0" outline="0">
        <left style="thin">
          <color rgb="FFFFFFFF"/>
        </left>
        <right style="thin">
          <color rgb="FFFFFFFF"/>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governosp.sharepoint.com/teams/ARTESP-SPPRATODAOBRA-ARTESP-DER/Documentos%20Compartilhados/EDI&#199;&#195;O/EDI&#199;&#195;O_SP%20PRA%20TODA%20OBRA%20-%20CONSOLIDA&#199;&#195;O%20DE%20DADOS%20-%20DER-ARTESP.xlsx" TargetMode="External"/><Relationship Id="rId1" Type="http://schemas.openxmlformats.org/officeDocument/2006/relationships/externalLinkPath" Target="https://governosp.sharepoint.com/teams/ARTESP-SPPRATODAOBRA-ARTESP-DER/Documentos%20Compartilhados/EDI&#199;&#195;O/EDI&#199;&#195;O_SP%20PRA%20TODA%20OBRA%20-%20CONSOLIDA&#199;&#195;O%20DE%20DADOS%20-%20DER-ARTES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RAL"/>
      <sheetName val="RESUMO GERAL"/>
      <sheetName val="RESUMO DER-SP"/>
      <sheetName val="RESUMO ARTESP"/>
    </sheetNames>
    <sheetDataSet>
      <sheetData sheetId="0">
        <row r="2">
          <cell r="F2" t="str">
            <v>RESPONSAVEL</v>
          </cell>
          <cell r="J2" t="str">
            <v>VALOR_ATUAL (R$)</v>
          </cell>
          <cell r="L2" t="str">
            <v>LISTA_REGIÃO_ADMINISTRATIVA</v>
          </cell>
          <cell r="M2" t="str">
            <v>STATUS</v>
          </cell>
          <cell r="N2" t="str">
            <v>EXTENSÃO (KM)</v>
          </cell>
        </row>
        <row r="3">
          <cell r="F3" t="str">
            <v>DER</v>
          </cell>
          <cell r="J3">
            <v>41461509.880000003</v>
          </cell>
          <cell r="L3" t="str">
            <v>RA da Baixada Santista</v>
          </cell>
          <cell r="M3" t="str">
            <v>Concluído</v>
          </cell>
          <cell r="N3">
            <v>91.94</v>
          </cell>
        </row>
        <row r="4">
          <cell r="F4" t="str">
            <v>DER</v>
          </cell>
          <cell r="J4">
            <v>35647300.100000001</v>
          </cell>
          <cell r="L4" t="str">
            <v>RA de Campinas</v>
          </cell>
          <cell r="M4" t="str">
            <v>Concluído</v>
          </cell>
          <cell r="N4">
            <v>21.103000000000002</v>
          </cell>
        </row>
        <row r="5">
          <cell r="F5" t="str">
            <v>DER</v>
          </cell>
          <cell r="J5">
            <v>3396359.6</v>
          </cell>
          <cell r="L5" t="str">
            <v>RA de Sorocaba</v>
          </cell>
          <cell r="M5" t="str">
            <v>Concluído</v>
          </cell>
          <cell r="N5">
            <v>4.2</v>
          </cell>
        </row>
        <row r="6">
          <cell r="F6" t="str">
            <v>DER</v>
          </cell>
          <cell r="J6">
            <v>20057831.949999999</v>
          </cell>
          <cell r="L6" t="str">
            <v>RA de Bauru</v>
          </cell>
          <cell r="M6" t="str">
            <v>Concluído</v>
          </cell>
          <cell r="N6">
            <v>19.559999999999999</v>
          </cell>
        </row>
        <row r="7">
          <cell r="F7" t="str">
            <v>DER</v>
          </cell>
          <cell r="J7">
            <v>16146513.890000001</v>
          </cell>
          <cell r="L7" t="str">
            <v>RA de Bauru</v>
          </cell>
          <cell r="M7" t="str">
            <v>Concluído</v>
          </cell>
          <cell r="N7">
            <v>14.1</v>
          </cell>
        </row>
        <row r="8">
          <cell r="F8" t="str">
            <v>DER</v>
          </cell>
          <cell r="J8">
            <v>16763287.34</v>
          </cell>
          <cell r="L8" t="str">
            <v>RA Central</v>
          </cell>
          <cell r="M8" t="str">
            <v>Concluído</v>
          </cell>
          <cell r="N8">
            <v>33.6</v>
          </cell>
        </row>
        <row r="9">
          <cell r="F9" t="str">
            <v>DER</v>
          </cell>
          <cell r="J9">
            <v>8055081.9900000002</v>
          </cell>
          <cell r="L9" t="str">
            <v>RA Central</v>
          </cell>
          <cell r="M9" t="str">
            <v>Concluído</v>
          </cell>
          <cell r="N9">
            <v>11.4</v>
          </cell>
        </row>
        <row r="10">
          <cell r="F10" t="str">
            <v>DER</v>
          </cell>
          <cell r="J10">
            <v>8889381.6300000008</v>
          </cell>
          <cell r="L10" t="str">
            <v>RA Central</v>
          </cell>
          <cell r="M10" t="str">
            <v>Concluído</v>
          </cell>
          <cell r="N10">
            <v>11.1</v>
          </cell>
        </row>
        <row r="11">
          <cell r="F11" t="str">
            <v>DER</v>
          </cell>
          <cell r="J11">
            <v>10858860.83</v>
          </cell>
          <cell r="L11" t="str">
            <v>RA Central</v>
          </cell>
          <cell r="M11" t="str">
            <v>Concluído</v>
          </cell>
          <cell r="N11">
            <v>11.14</v>
          </cell>
        </row>
        <row r="12">
          <cell r="F12" t="str">
            <v>DER</v>
          </cell>
          <cell r="J12">
            <v>17797910.280000001</v>
          </cell>
          <cell r="L12" t="str">
            <v>RA Central</v>
          </cell>
          <cell r="M12" t="str">
            <v>Concluído</v>
          </cell>
          <cell r="N12">
            <v>16.88</v>
          </cell>
        </row>
        <row r="13">
          <cell r="F13" t="str">
            <v>DER</v>
          </cell>
          <cell r="J13">
            <v>23236487.5</v>
          </cell>
          <cell r="L13" t="str">
            <v>RA de Itapeva</v>
          </cell>
          <cell r="M13" t="str">
            <v>Concluído</v>
          </cell>
          <cell r="N13">
            <v>29.5</v>
          </cell>
        </row>
        <row r="14">
          <cell r="F14" t="str">
            <v>DER</v>
          </cell>
          <cell r="J14">
            <v>26790308.41</v>
          </cell>
          <cell r="L14" t="str">
            <v>RA de Registro</v>
          </cell>
          <cell r="M14" t="str">
            <v>Concluído</v>
          </cell>
          <cell r="N14">
            <v>34.700000000000003</v>
          </cell>
        </row>
        <row r="15">
          <cell r="F15" t="str">
            <v>DER</v>
          </cell>
          <cell r="J15">
            <v>25897285.780000001</v>
          </cell>
          <cell r="L15" t="str">
            <v>RA de São José dos Campos</v>
          </cell>
          <cell r="M15" t="str">
            <v>Concluído</v>
          </cell>
          <cell r="N15">
            <v>19.954999999999998</v>
          </cell>
        </row>
        <row r="16">
          <cell r="F16" t="str">
            <v>DER</v>
          </cell>
          <cell r="J16">
            <v>11468648.699999999</v>
          </cell>
          <cell r="L16" t="str">
            <v>RA de São José dos Campos</v>
          </cell>
          <cell r="M16" t="str">
            <v>Concluído</v>
          </cell>
          <cell r="N16">
            <v>9.1</v>
          </cell>
        </row>
        <row r="17">
          <cell r="F17" t="str">
            <v>DER</v>
          </cell>
          <cell r="J17">
            <v>15050123.039999999</v>
          </cell>
          <cell r="L17" t="str">
            <v>RA de Marília</v>
          </cell>
          <cell r="M17" t="str">
            <v>Concluído</v>
          </cell>
          <cell r="N17">
            <v>23.7</v>
          </cell>
        </row>
        <row r="18">
          <cell r="F18" t="str">
            <v>DER</v>
          </cell>
          <cell r="J18">
            <v>27343834.859999999</v>
          </cell>
          <cell r="L18" t="str">
            <v>RA de Itapeva</v>
          </cell>
          <cell r="M18" t="str">
            <v>Concluído</v>
          </cell>
          <cell r="N18">
            <v>31.8</v>
          </cell>
        </row>
        <row r="19">
          <cell r="F19" t="str">
            <v>DER</v>
          </cell>
          <cell r="J19">
            <v>24230098.809999999</v>
          </cell>
          <cell r="L19" t="str">
            <v>RA de Bauru</v>
          </cell>
          <cell r="M19" t="str">
            <v>Concluído</v>
          </cell>
          <cell r="N19">
            <v>38.799999999999997</v>
          </cell>
        </row>
        <row r="20">
          <cell r="F20" t="str">
            <v>DER</v>
          </cell>
          <cell r="J20">
            <v>6042626.0700000003</v>
          </cell>
          <cell r="L20" t="str">
            <v>RA de Ribeirão Preto</v>
          </cell>
          <cell r="M20" t="str">
            <v>Concluído</v>
          </cell>
          <cell r="N20">
            <v>6.7</v>
          </cell>
        </row>
        <row r="21">
          <cell r="F21" t="str">
            <v>DER</v>
          </cell>
          <cell r="J21">
            <v>5813246.6900000004</v>
          </cell>
          <cell r="L21" t="str">
            <v>RA de Ribeirão Preto</v>
          </cell>
          <cell r="M21" t="str">
            <v>Concluído</v>
          </cell>
          <cell r="N21">
            <v>6.7</v>
          </cell>
        </row>
        <row r="22">
          <cell r="F22" t="str">
            <v>DER</v>
          </cell>
          <cell r="J22">
            <v>7952508.1100000003</v>
          </cell>
          <cell r="L22" t="str">
            <v>RA Central</v>
          </cell>
          <cell r="M22" t="str">
            <v>Concluído</v>
          </cell>
          <cell r="N22">
            <v>16.399999999999999</v>
          </cell>
        </row>
        <row r="23">
          <cell r="F23" t="str">
            <v>DER</v>
          </cell>
          <cell r="J23">
            <v>23858243.690000001</v>
          </cell>
          <cell r="L23" t="str">
            <v>RA de São José do Rio Preto</v>
          </cell>
          <cell r="M23" t="str">
            <v>Concluído</v>
          </cell>
          <cell r="N23">
            <v>27.9</v>
          </cell>
        </row>
        <row r="24">
          <cell r="F24" t="str">
            <v>DER</v>
          </cell>
          <cell r="J24">
            <v>10049930.85</v>
          </cell>
          <cell r="L24" t="str">
            <v>RA de São José do Rio Preto</v>
          </cell>
          <cell r="M24" t="str">
            <v>Concluído</v>
          </cell>
          <cell r="N24">
            <v>13.9</v>
          </cell>
        </row>
        <row r="25">
          <cell r="F25" t="str">
            <v>DER</v>
          </cell>
          <cell r="J25">
            <v>24468121.010000002</v>
          </cell>
          <cell r="L25" t="str">
            <v>RA de Barretos</v>
          </cell>
          <cell r="M25" t="str">
            <v>Concluído</v>
          </cell>
          <cell r="N25">
            <v>30.41</v>
          </cell>
        </row>
        <row r="26">
          <cell r="F26" t="str">
            <v>DER</v>
          </cell>
          <cell r="J26">
            <v>10065456.529999999</v>
          </cell>
          <cell r="L26" t="str">
            <v>RA de São José do Rio Preto</v>
          </cell>
          <cell r="M26" t="str">
            <v>Concluído</v>
          </cell>
          <cell r="N26">
            <v>14</v>
          </cell>
        </row>
        <row r="27">
          <cell r="F27" t="str">
            <v>DER</v>
          </cell>
          <cell r="J27">
            <v>27488578.100000001</v>
          </cell>
          <cell r="L27" t="str">
            <v>RA de São José do Rio Preto</v>
          </cell>
          <cell r="M27" t="str">
            <v>Concluído</v>
          </cell>
          <cell r="N27">
            <v>29.3</v>
          </cell>
        </row>
        <row r="28">
          <cell r="F28" t="str">
            <v>DER</v>
          </cell>
          <cell r="J28">
            <v>18235453.16</v>
          </cell>
          <cell r="L28" t="str">
            <v>Região Metropolitana de São Paulo</v>
          </cell>
          <cell r="M28" t="str">
            <v>Concluído</v>
          </cell>
          <cell r="N28">
            <v>13</v>
          </cell>
        </row>
        <row r="29">
          <cell r="F29" t="str">
            <v>DER</v>
          </cell>
          <cell r="J29">
            <v>36126452.25</v>
          </cell>
          <cell r="L29" t="str">
            <v>Região Metropolitana de São Paulo</v>
          </cell>
          <cell r="M29" t="str">
            <v>Concluído</v>
          </cell>
          <cell r="N29">
            <v>26.95</v>
          </cell>
        </row>
        <row r="30">
          <cell r="F30" t="str">
            <v>DER</v>
          </cell>
          <cell r="J30">
            <v>23157279.539999999</v>
          </cell>
          <cell r="L30" t="str">
            <v>Região Metropolitana de São Paulo</v>
          </cell>
          <cell r="M30" t="str">
            <v>Concluído</v>
          </cell>
          <cell r="N30">
            <v>13.6</v>
          </cell>
        </row>
        <row r="31">
          <cell r="F31" t="str">
            <v>DER</v>
          </cell>
          <cell r="J31">
            <v>13225903.18</v>
          </cell>
          <cell r="L31" t="str">
            <v>Região Metropolitana de São Paulo</v>
          </cell>
          <cell r="M31" t="str">
            <v>Concluído</v>
          </cell>
          <cell r="N31">
            <v>7.4</v>
          </cell>
        </row>
        <row r="32">
          <cell r="F32" t="str">
            <v>DER</v>
          </cell>
          <cell r="J32">
            <v>6210345.1900000004</v>
          </cell>
          <cell r="L32" t="str">
            <v>RA de Campinas</v>
          </cell>
          <cell r="M32" t="str">
            <v>Concluído</v>
          </cell>
          <cell r="N32">
            <v>8</v>
          </cell>
        </row>
        <row r="33">
          <cell r="F33" t="str">
            <v>DER</v>
          </cell>
          <cell r="J33">
            <v>7876088.6100000003</v>
          </cell>
          <cell r="L33" t="str">
            <v>RA de Campinas</v>
          </cell>
          <cell r="M33" t="str">
            <v>Concluído</v>
          </cell>
          <cell r="N33">
            <v>7.8</v>
          </cell>
        </row>
        <row r="34">
          <cell r="F34" t="str">
            <v>DER</v>
          </cell>
          <cell r="J34">
            <v>8032977.1299999999</v>
          </cell>
          <cell r="L34" t="str">
            <v>RA de Campinas</v>
          </cell>
          <cell r="M34" t="str">
            <v>Concluído</v>
          </cell>
          <cell r="N34">
            <v>3.2410000000000001</v>
          </cell>
        </row>
        <row r="35">
          <cell r="F35" t="str">
            <v>DER</v>
          </cell>
          <cell r="J35">
            <v>27099833.050000001</v>
          </cell>
          <cell r="L35" t="str">
            <v>RA de Campinas</v>
          </cell>
          <cell r="M35" t="str">
            <v>Concluído</v>
          </cell>
          <cell r="N35">
            <v>10.5</v>
          </cell>
        </row>
        <row r="36">
          <cell r="F36" t="str">
            <v>DER</v>
          </cell>
          <cell r="J36">
            <v>27247669.57</v>
          </cell>
          <cell r="L36" t="str">
            <v>RA de Campinas</v>
          </cell>
          <cell r="M36" t="str">
            <v>Concluído</v>
          </cell>
          <cell r="N36">
            <v>8.6170000000000009</v>
          </cell>
        </row>
        <row r="37">
          <cell r="F37" t="str">
            <v>DER</v>
          </cell>
          <cell r="J37">
            <v>22765269.18</v>
          </cell>
          <cell r="L37" t="str">
            <v>RA de Campinas</v>
          </cell>
          <cell r="M37" t="str">
            <v>Concluído</v>
          </cell>
          <cell r="N37">
            <v>11.268000000000001</v>
          </cell>
        </row>
        <row r="38">
          <cell r="F38" t="str">
            <v>DER</v>
          </cell>
          <cell r="J38">
            <v>6712569.5999999996</v>
          </cell>
          <cell r="L38" t="str">
            <v>RA de Campinas</v>
          </cell>
          <cell r="M38" t="str">
            <v>Concluído</v>
          </cell>
          <cell r="N38">
            <v>3.5</v>
          </cell>
        </row>
        <row r="39">
          <cell r="F39" t="str">
            <v>DER</v>
          </cell>
          <cell r="J39">
            <v>39852675.950000003</v>
          </cell>
          <cell r="L39" t="str">
            <v>RA de Itapeva</v>
          </cell>
          <cell r="M39" t="str">
            <v>Concluído</v>
          </cell>
          <cell r="N39">
            <v>29.8</v>
          </cell>
        </row>
        <row r="40">
          <cell r="F40" t="str">
            <v>DER</v>
          </cell>
          <cell r="J40">
            <v>28956143.780000001</v>
          </cell>
          <cell r="L40" t="str">
            <v>RA de Itapeva</v>
          </cell>
          <cell r="M40" t="str">
            <v>Concluído</v>
          </cell>
          <cell r="N40">
            <v>30.3</v>
          </cell>
        </row>
        <row r="41">
          <cell r="F41" t="str">
            <v>DER</v>
          </cell>
          <cell r="J41">
            <v>33860197.43</v>
          </cell>
          <cell r="L41" t="str">
            <v>RA de Itapeva</v>
          </cell>
          <cell r="M41" t="str">
            <v>Concluído</v>
          </cell>
          <cell r="N41">
            <v>27.1</v>
          </cell>
        </row>
        <row r="42">
          <cell r="F42" t="str">
            <v>DER</v>
          </cell>
          <cell r="J42">
            <v>28436791.329999998</v>
          </cell>
          <cell r="L42" t="str">
            <v>RA de Sorocaba</v>
          </cell>
          <cell r="M42" t="str">
            <v>Concluído</v>
          </cell>
          <cell r="N42">
            <v>37.520000000000003</v>
          </cell>
        </row>
        <row r="43">
          <cell r="F43" t="str">
            <v>DER</v>
          </cell>
          <cell r="J43">
            <v>26240876.109999999</v>
          </cell>
          <cell r="L43" t="str">
            <v>RA de Sorocaba</v>
          </cell>
          <cell r="M43" t="str">
            <v>Concluído</v>
          </cell>
          <cell r="N43">
            <v>29.1</v>
          </cell>
        </row>
        <row r="44">
          <cell r="F44" t="str">
            <v>DER</v>
          </cell>
          <cell r="J44">
            <v>30644884.100000001</v>
          </cell>
          <cell r="L44" t="str">
            <v>RA de Sorocaba</v>
          </cell>
          <cell r="M44" t="str">
            <v>Concluído</v>
          </cell>
          <cell r="N44">
            <v>14.84</v>
          </cell>
        </row>
        <row r="45">
          <cell r="F45" t="str">
            <v>DER</v>
          </cell>
          <cell r="J45">
            <v>18421314.829999998</v>
          </cell>
          <cell r="L45" t="str">
            <v>RA de Itapeva</v>
          </cell>
          <cell r="M45" t="str">
            <v>Concluído</v>
          </cell>
          <cell r="N45">
            <v>10.9</v>
          </cell>
        </row>
        <row r="46">
          <cell r="F46" t="str">
            <v>DER</v>
          </cell>
          <cell r="J46">
            <v>17591360.949999999</v>
          </cell>
          <cell r="L46" t="str">
            <v>RA de Bauru</v>
          </cell>
          <cell r="M46" t="str">
            <v>Concluído</v>
          </cell>
          <cell r="N46">
            <v>10.708</v>
          </cell>
        </row>
        <row r="47">
          <cell r="F47" t="str">
            <v>DER</v>
          </cell>
          <cell r="J47">
            <v>18348357</v>
          </cell>
          <cell r="L47" t="str">
            <v>RA de Bauru</v>
          </cell>
          <cell r="M47" t="str">
            <v>Concluído</v>
          </cell>
          <cell r="N47">
            <v>22.5</v>
          </cell>
        </row>
        <row r="48">
          <cell r="F48" t="str">
            <v>DER</v>
          </cell>
          <cell r="J48">
            <v>14794557.189999999</v>
          </cell>
          <cell r="L48" t="str">
            <v>RA de Bauru</v>
          </cell>
          <cell r="M48" t="str">
            <v>Concluído</v>
          </cell>
          <cell r="N48">
            <v>22.9</v>
          </cell>
        </row>
        <row r="49">
          <cell r="F49" t="str">
            <v>DER</v>
          </cell>
          <cell r="J49">
            <v>37561386.049999997</v>
          </cell>
          <cell r="L49" t="str">
            <v>RA de Bauru</v>
          </cell>
          <cell r="M49" t="str">
            <v>Concluído</v>
          </cell>
          <cell r="N49">
            <v>8.68</v>
          </cell>
        </row>
        <row r="50">
          <cell r="F50" t="str">
            <v>DER</v>
          </cell>
          <cell r="J50">
            <v>11768768.970000001</v>
          </cell>
          <cell r="L50" t="str">
            <v>RA de Sorocaba</v>
          </cell>
          <cell r="M50" t="str">
            <v>Concluído</v>
          </cell>
          <cell r="N50">
            <v>4.2850000000000001</v>
          </cell>
        </row>
        <row r="51">
          <cell r="F51" t="str">
            <v>DER</v>
          </cell>
          <cell r="J51">
            <v>14555176.85</v>
          </cell>
          <cell r="L51" t="str">
            <v>RA Central</v>
          </cell>
          <cell r="M51" t="str">
            <v>Concluído</v>
          </cell>
          <cell r="N51">
            <v>23.19</v>
          </cell>
        </row>
        <row r="52">
          <cell r="F52" t="str">
            <v>DER</v>
          </cell>
          <cell r="J52">
            <v>21038786.140000001</v>
          </cell>
          <cell r="L52" t="str">
            <v>RA Central</v>
          </cell>
          <cell r="M52" t="str">
            <v>Concluído</v>
          </cell>
          <cell r="N52">
            <v>16.154</v>
          </cell>
        </row>
        <row r="53">
          <cell r="F53" t="str">
            <v>DER</v>
          </cell>
          <cell r="J53">
            <v>12177493.109999999</v>
          </cell>
          <cell r="L53" t="str">
            <v>RA Central</v>
          </cell>
          <cell r="M53" t="str">
            <v>Concluído</v>
          </cell>
          <cell r="N53">
            <v>16.8</v>
          </cell>
        </row>
        <row r="54">
          <cell r="F54" t="str">
            <v>DER</v>
          </cell>
          <cell r="J54">
            <v>25349107.75</v>
          </cell>
          <cell r="L54" t="str">
            <v>RA de Registro</v>
          </cell>
          <cell r="M54" t="str">
            <v>Concluído</v>
          </cell>
          <cell r="N54">
            <v>9.6999999999999993</v>
          </cell>
        </row>
        <row r="55">
          <cell r="F55" t="str">
            <v>DER</v>
          </cell>
          <cell r="J55">
            <v>28547519.93</v>
          </cell>
          <cell r="L55" t="str">
            <v>RA de São José dos Campos</v>
          </cell>
          <cell r="M55" t="str">
            <v>Concluído</v>
          </cell>
          <cell r="N55">
            <v>12.43</v>
          </cell>
        </row>
        <row r="56">
          <cell r="F56" t="str">
            <v>DER</v>
          </cell>
          <cell r="J56">
            <v>91393005.109999999</v>
          </cell>
          <cell r="L56" t="str">
            <v>RA de São José dos Campos</v>
          </cell>
          <cell r="M56" t="str">
            <v>Concluído</v>
          </cell>
          <cell r="N56">
            <v>26.3</v>
          </cell>
        </row>
        <row r="57">
          <cell r="F57" t="str">
            <v>DER</v>
          </cell>
          <cell r="J57">
            <v>17854667.760000002</v>
          </cell>
          <cell r="L57" t="str">
            <v>RA de São José dos Campos</v>
          </cell>
          <cell r="M57" t="str">
            <v>Concluído</v>
          </cell>
          <cell r="N57">
            <v>6.49</v>
          </cell>
        </row>
        <row r="58">
          <cell r="F58" t="str">
            <v>DER</v>
          </cell>
          <cell r="J58">
            <v>4238878.5599999996</v>
          </cell>
          <cell r="L58" t="str">
            <v>RA de Marília</v>
          </cell>
          <cell r="M58" t="str">
            <v>Concluído</v>
          </cell>
          <cell r="N58">
            <v>1.504</v>
          </cell>
        </row>
        <row r="59">
          <cell r="F59" t="str">
            <v>DER</v>
          </cell>
          <cell r="J59">
            <v>14534665.85</v>
          </cell>
          <cell r="L59" t="str">
            <v>RA de Marília</v>
          </cell>
          <cell r="M59" t="str">
            <v>Concluído</v>
          </cell>
          <cell r="N59">
            <v>14.4</v>
          </cell>
        </row>
        <row r="60">
          <cell r="F60" t="str">
            <v>DER</v>
          </cell>
          <cell r="J60">
            <v>20071931.809999999</v>
          </cell>
          <cell r="L60" t="str">
            <v>RA de Marília</v>
          </cell>
          <cell r="M60" t="str">
            <v>Concluído</v>
          </cell>
          <cell r="N60">
            <v>30.5</v>
          </cell>
        </row>
        <row r="61">
          <cell r="F61" t="str">
            <v>DER</v>
          </cell>
          <cell r="J61">
            <v>13528000.869999999</v>
          </cell>
          <cell r="L61" t="str">
            <v>RA de Marília</v>
          </cell>
          <cell r="M61" t="str">
            <v>Concluído</v>
          </cell>
          <cell r="N61">
            <v>5.09</v>
          </cell>
        </row>
        <row r="62">
          <cell r="F62" t="str">
            <v>DER</v>
          </cell>
          <cell r="J62">
            <v>25023897.48</v>
          </cell>
          <cell r="L62" t="str">
            <v>RA de Marília</v>
          </cell>
          <cell r="M62" t="str">
            <v>Concluído</v>
          </cell>
          <cell r="N62">
            <v>16.97</v>
          </cell>
        </row>
        <row r="63">
          <cell r="F63" t="str">
            <v>DER</v>
          </cell>
          <cell r="J63">
            <v>62720249.280000001</v>
          </cell>
          <cell r="L63" t="str">
            <v>RA de Barretos</v>
          </cell>
          <cell r="M63" t="str">
            <v>Concluído</v>
          </cell>
          <cell r="N63">
            <v>22.26</v>
          </cell>
        </row>
        <row r="64">
          <cell r="F64" t="str">
            <v>DER</v>
          </cell>
          <cell r="J64">
            <v>7333784.5199999996</v>
          </cell>
          <cell r="L64" t="str">
            <v>RA de Ribeirão Preto</v>
          </cell>
          <cell r="M64" t="str">
            <v>Concluído</v>
          </cell>
          <cell r="N64">
            <v>4.5</v>
          </cell>
        </row>
        <row r="65">
          <cell r="F65" t="str">
            <v>DER</v>
          </cell>
          <cell r="J65">
            <v>32829691.789999999</v>
          </cell>
          <cell r="L65" t="str">
            <v>RA de Ribeirão Preto</v>
          </cell>
          <cell r="M65" t="str">
            <v>Concluído</v>
          </cell>
          <cell r="N65">
            <v>35</v>
          </cell>
        </row>
        <row r="66">
          <cell r="F66" t="str">
            <v>DER</v>
          </cell>
          <cell r="J66">
            <v>9024793.1600000001</v>
          </cell>
          <cell r="L66" t="str">
            <v>RA de Ribeirão Preto</v>
          </cell>
          <cell r="M66" t="str">
            <v>Concluído</v>
          </cell>
          <cell r="N66">
            <v>13.5</v>
          </cell>
        </row>
        <row r="67">
          <cell r="F67" t="str">
            <v>DER</v>
          </cell>
          <cell r="J67">
            <v>11094116.359999999</v>
          </cell>
          <cell r="L67" t="str">
            <v>RA de Franca</v>
          </cell>
          <cell r="M67" t="str">
            <v>Concluído</v>
          </cell>
          <cell r="N67">
            <v>6.22</v>
          </cell>
        </row>
        <row r="68">
          <cell r="F68" t="str">
            <v>DER</v>
          </cell>
          <cell r="J68">
            <v>21788396.390000001</v>
          </cell>
          <cell r="L68" t="str">
            <v>RA de Ribeirão Preto</v>
          </cell>
          <cell r="M68" t="str">
            <v>Concluído</v>
          </cell>
          <cell r="N68">
            <v>10.99</v>
          </cell>
        </row>
        <row r="69">
          <cell r="F69" t="str">
            <v>DER</v>
          </cell>
          <cell r="J69">
            <v>19146089.190000001</v>
          </cell>
          <cell r="L69" t="str">
            <v>RA de São José do Rio Preto</v>
          </cell>
          <cell r="M69" t="str">
            <v>Concluído</v>
          </cell>
          <cell r="N69">
            <v>6.82</v>
          </cell>
        </row>
        <row r="70">
          <cell r="F70" t="str">
            <v>DER</v>
          </cell>
          <cell r="J70">
            <v>16430722.619999999</v>
          </cell>
          <cell r="L70" t="str">
            <v>RA de São José do Rio Preto</v>
          </cell>
          <cell r="M70" t="str">
            <v>Concluído</v>
          </cell>
          <cell r="N70">
            <v>20.3</v>
          </cell>
        </row>
        <row r="71">
          <cell r="F71" t="str">
            <v>DER</v>
          </cell>
          <cell r="J71">
            <v>15652914.57</v>
          </cell>
          <cell r="L71" t="str">
            <v>RA de São José do Rio Preto</v>
          </cell>
          <cell r="M71" t="str">
            <v>Concluído</v>
          </cell>
          <cell r="N71">
            <v>30</v>
          </cell>
        </row>
        <row r="72">
          <cell r="F72" t="str">
            <v>DER</v>
          </cell>
          <cell r="J72">
            <v>11176801.43</v>
          </cell>
          <cell r="L72" t="str">
            <v>RA de São José do Rio Preto</v>
          </cell>
          <cell r="M72" t="str">
            <v>Concluído</v>
          </cell>
          <cell r="N72">
            <v>15</v>
          </cell>
        </row>
        <row r="73">
          <cell r="F73" t="str">
            <v>DER</v>
          </cell>
          <cell r="J73">
            <v>43588219.060000002</v>
          </cell>
          <cell r="L73" t="str">
            <v>RA de São José do Rio Preto</v>
          </cell>
          <cell r="M73" t="str">
            <v>Concluído</v>
          </cell>
          <cell r="N73">
            <v>24.76</v>
          </cell>
        </row>
        <row r="74">
          <cell r="F74" t="str">
            <v>DER</v>
          </cell>
          <cell r="J74">
            <v>23345288.329999998</v>
          </cell>
          <cell r="L74" t="str">
            <v>RA de São José do Rio Preto</v>
          </cell>
          <cell r="M74" t="str">
            <v>Concluído</v>
          </cell>
          <cell r="N74">
            <v>11.5</v>
          </cell>
        </row>
        <row r="75">
          <cell r="F75" t="str">
            <v>DER</v>
          </cell>
          <cell r="J75">
            <v>28533815.260000002</v>
          </cell>
          <cell r="L75" t="str">
            <v>RA de São José do Rio Preto</v>
          </cell>
          <cell r="M75" t="str">
            <v>Concluído</v>
          </cell>
          <cell r="N75">
            <v>12.33</v>
          </cell>
        </row>
        <row r="76">
          <cell r="F76" t="str">
            <v>DER</v>
          </cell>
          <cell r="J76">
            <v>21809230.59</v>
          </cell>
          <cell r="L76" t="str">
            <v>Região Metropolitana de São Paulo</v>
          </cell>
          <cell r="M76" t="str">
            <v>Concluído</v>
          </cell>
          <cell r="N76">
            <v>10.102</v>
          </cell>
        </row>
        <row r="77">
          <cell r="F77" t="str">
            <v>DER</v>
          </cell>
          <cell r="J77">
            <v>28198830.530000001</v>
          </cell>
          <cell r="L77" t="str">
            <v>Região Metropolitana de São Paulo</v>
          </cell>
          <cell r="M77" t="str">
            <v>Concluído</v>
          </cell>
          <cell r="N77">
            <v>7.4</v>
          </cell>
        </row>
        <row r="78">
          <cell r="F78" t="str">
            <v>DER</v>
          </cell>
          <cell r="J78">
            <v>18580159.859999999</v>
          </cell>
          <cell r="L78" t="str">
            <v>Região Metropolitana de São Paulo</v>
          </cell>
          <cell r="M78" t="str">
            <v>Concluído</v>
          </cell>
          <cell r="N78">
            <v>11.5</v>
          </cell>
        </row>
        <row r="79">
          <cell r="F79" t="str">
            <v>DER</v>
          </cell>
          <cell r="J79">
            <v>23868389.07</v>
          </cell>
          <cell r="L79" t="str">
            <v>Região Metropolitana de São Paulo</v>
          </cell>
          <cell r="M79" t="str">
            <v>Concluído</v>
          </cell>
          <cell r="N79">
            <v>13.5</v>
          </cell>
        </row>
        <row r="80">
          <cell r="F80" t="str">
            <v>DER</v>
          </cell>
          <cell r="J80">
            <v>74824343.680000007</v>
          </cell>
          <cell r="L80" t="str">
            <v>RA de Araçatuba</v>
          </cell>
          <cell r="M80" t="str">
            <v>Concluído</v>
          </cell>
          <cell r="N80">
            <v>22.8</v>
          </cell>
        </row>
        <row r="81">
          <cell r="F81" t="str">
            <v>DER</v>
          </cell>
          <cell r="J81">
            <v>15552042.16</v>
          </cell>
          <cell r="L81" t="str">
            <v>RA de Araçatuba</v>
          </cell>
          <cell r="M81" t="str">
            <v>Concluído</v>
          </cell>
          <cell r="N81">
            <v>24.4</v>
          </cell>
        </row>
        <row r="82">
          <cell r="F82" t="str">
            <v>DER</v>
          </cell>
          <cell r="J82">
            <v>25100853.120000001</v>
          </cell>
          <cell r="L82" t="str">
            <v>RA de Araçatuba</v>
          </cell>
          <cell r="M82" t="str">
            <v>Concluído</v>
          </cell>
          <cell r="N82">
            <v>4.5</v>
          </cell>
        </row>
        <row r="83">
          <cell r="F83" t="str">
            <v>DER</v>
          </cell>
          <cell r="J83">
            <v>15269203.92</v>
          </cell>
          <cell r="L83" t="str">
            <v>RA de Araçatuba</v>
          </cell>
          <cell r="M83" t="str">
            <v>Concluído</v>
          </cell>
          <cell r="N83">
            <v>8.0429999999999993</v>
          </cell>
        </row>
        <row r="84">
          <cell r="F84" t="str">
            <v>DER</v>
          </cell>
          <cell r="J84">
            <v>16354715.880000001</v>
          </cell>
          <cell r="L84" t="str">
            <v>RA de Araçatuba</v>
          </cell>
          <cell r="M84" t="str">
            <v>Concluído</v>
          </cell>
          <cell r="N84">
            <v>11.07</v>
          </cell>
        </row>
        <row r="85">
          <cell r="F85" t="str">
            <v>DER</v>
          </cell>
          <cell r="J85">
            <v>2238947.41</v>
          </cell>
          <cell r="L85" t="str">
            <v>RA de Araçatuba</v>
          </cell>
          <cell r="M85" t="str">
            <v>Concluído</v>
          </cell>
          <cell r="N85">
            <v>3.2</v>
          </cell>
        </row>
        <row r="86">
          <cell r="F86" t="str">
            <v>DER</v>
          </cell>
          <cell r="J86">
            <v>24469098.57</v>
          </cell>
          <cell r="L86" t="str">
            <v>RA de Araçatuba</v>
          </cell>
          <cell r="M86" t="str">
            <v>Concluído</v>
          </cell>
          <cell r="N86">
            <v>13.34</v>
          </cell>
        </row>
        <row r="87">
          <cell r="F87" t="str">
            <v>DER</v>
          </cell>
          <cell r="J87">
            <v>14762111.73</v>
          </cell>
          <cell r="L87" t="str">
            <v>RA de Araçatuba</v>
          </cell>
          <cell r="M87" t="str">
            <v>Concluído</v>
          </cell>
          <cell r="N87">
            <v>8.25</v>
          </cell>
        </row>
        <row r="88">
          <cell r="F88" t="str">
            <v>DER</v>
          </cell>
          <cell r="J88">
            <v>25276216.210000001</v>
          </cell>
          <cell r="L88" t="str">
            <v>RA de Araçatuba</v>
          </cell>
          <cell r="M88" t="str">
            <v>Concluído</v>
          </cell>
          <cell r="N88">
            <v>28.4</v>
          </cell>
        </row>
        <row r="89">
          <cell r="F89" t="str">
            <v>DER</v>
          </cell>
          <cell r="J89">
            <v>54148903.689999998</v>
          </cell>
          <cell r="L89" t="str">
            <v>RA de Marília</v>
          </cell>
          <cell r="M89" t="str">
            <v>Concluído</v>
          </cell>
          <cell r="N89">
            <v>23.7</v>
          </cell>
        </row>
        <row r="90">
          <cell r="F90" t="str">
            <v>DER</v>
          </cell>
          <cell r="J90">
            <v>37907887.109999999</v>
          </cell>
          <cell r="L90" t="str">
            <v>RA de Presidente Prudente</v>
          </cell>
          <cell r="M90" t="str">
            <v>Concluído</v>
          </cell>
          <cell r="N90">
            <v>20.2</v>
          </cell>
        </row>
        <row r="91">
          <cell r="F91" t="str">
            <v>DER</v>
          </cell>
          <cell r="J91">
            <v>21058426.41</v>
          </cell>
          <cell r="L91" t="str">
            <v>RA de Campinas</v>
          </cell>
          <cell r="M91" t="str">
            <v>Concluído</v>
          </cell>
          <cell r="N91">
            <v>21.4</v>
          </cell>
        </row>
        <row r="92">
          <cell r="F92" t="str">
            <v>DER</v>
          </cell>
          <cell r="J92">
            <v>45632908.75</v>
          </cell>
          <cell r="L92" t="str">
            <v>RA de Campinas</v>
          </cell>
          <cell r="M92" t="str">
            <v>Concluído</v>
          </cell>
          <cell r="N92">
            <v>16.731000000000002</v>
          </cell>
        </row>
        <row r="93">
          <cell r="F93" t="str">
            <v>DER</v>
          </cell>
          <cell r="J93">
            <v>27089604.449999999</v>
          </cell>
          <cell r="L93" t="str">
            <v>RA de Campinas</v>
          </cell>
          <cell r="M93" t="str">
            <v>Obra Contratada a iniciar</v>
          </cell>
          <cell r="N93">
            <v>13.01</v>
          </cell>
        </row>
        <row r="94">
          <cell r="F94" t="str">
            <v>DER</v>
          </cell>
          <cell r="J94">
            <v>27022181.370000001</v>
          </cell>
          <cell r="L94" t="str">
            <v>RA de Campinas</v>
          </cell>
          <cell r="M94" t="str">
            <v>Concluído</v>
          </cell>
          <cell r="N94">
            <v>35</v>
          </cell>
        </row>
        <row r="95">
          <cell r="F95" t="str">
            <v>DER</v>
          </cell>
          <cell r="J95">
            <v>4967931.01</v>
          </cell>
          <cell r="L95" t="str">
            <v>RA de Campinas</v>
          </cell>
          <cell r="M95" t="str">
            <v>Concluído</v>
          </cell>
          <cell r="N95">
            <v>1.579</v>
          </cell>
        </row>
        <row r="96">
          <cell r="F96" t="str">
            <v>DER</v>
          </cell>
          <cell r="J96">
            <v>20324746.710000001</v>
          </cell>
          <cell r="L96" t="str">
            <v>RA de Barretos</v>
          </cell>
          <cell r="M96" t="str">
            <v>Concluído</v>
          </cell>
          <cell r="N96">
            <v>25.3</v>
          </cell>
        </row>
        <row r="97">
          <cell r="F97" t="str">
            <v>DER</v>
          </cell>
          <cell r="J97">
            <v>28721806.329999998</v>
          </cell>
          <cell r="L97" t="str">
            <v>RA de Barretos</v>
          </cell>
          <cell r="M97" t="str">
            <v>Concluído</v>
          </cell>
          <cell r="N97">
            <v>32.1</v>
          </cell>
        </row>
        <row r="98">
          <cell r="F98" t="str">
            <v>DER</v>
          </cell>
          <cell r="J98">
            <v>14081456.24</v>
          </cell>
          <cell r="L98" t="str">
            <v>RA de Barretos</v>
          </cell>
          <cell r="M98" t="str">
            <v>Concluído</v>
          </cell>
          <cell r="N98">
            <v>3.5750000000000002</v>
          </cell>
        </row>
        <row r="99">
          <cell r="F99" t="str">
            <v>DER</v>
          </cell>
          <cell r="J99">
            <v>10676033.890000001</v>
          </cell>
          <cell r="L99" t="str">
            <v>RA de Campinas</v>
          </cell>
          <cell r="M99" t="str">
            <v>Concluído</v>
          </cell>
          <cell r="N99">
            <v>8.5</v>
          </cell>
        </row>
        <row r="100">
          <cell r="F100" t="str">
            <v>DER</v>
          </cell>
          <cell r="J100">
            <v>7280870.8399999999</v>
          </cell>
          <cell r="L100" t="str">
            <v>RA de Campinas</v>
          </cell>
          <cell r="M100" t="str">
            <v>Concluído</v>
          </cell>
          <cell r="N100">
            <v>6.6</v>
          </cell>
        </row>
        <row r="101">
          <cell r="F101" t="str">
            <v>DER</v>
          </cell>
          <cell r="J101">
            <v>14876538.67</v>
          </cell>
          <cell r="L101" t="str">
            <v>RA de Campinas</v>
          </cell>
          <cell r="M101" t="str">
            <v>Concluído</v>
          </cell>
          <cell r="N101">
            <v>9.8000000000000007</v>
          </cell>
        </row>
        <row r="102">
          <cell r="F102" t="str">
            <v>DER</v>
          </cell>
          <cell r="J102">
            <v>6965548.3899999997</v>
          </cell>
          <cell r="L102" t="str">
            <v>RA de Campinas</v>
          </cell>
          <cell r="M102" t="str">
            <v>Concluído</v>
          </cell>
          <cell r="N102">
            <v>5.6</v>
          </cell>
        </row>
        <row r="103">
          <cell r="F103" t="str">
            <v>DER</v>
          </cell>
          <cell r="J103">
            <v>10499807.43</v>
          </cell>
          <cell r="L103" t="str">
            <v>RA de Campinas</v>
          </cell>
          <cell r="M103" t="str">
            <v>Concluído</v>
          </cell>
          <cell r="N103">
            <v>9.3000000000000007</v>
          </cell>
        </row>
        <row r="104">
          <cell r="F104" t="str">
            <v>DER</v>
          </cell>
          <cell r="J104">
            <v>13596285.890000001</v>
          </cell>
          <cell r="L104" t="str">
            <v>RA de Campinas</v>
          </cell>
          <cell r="M104" t="str">
            <v>Concluído</v>
          </cell>
          <cell r="N104">
            <v>9.43</v>
          </cell>
        </row>
        <row r="105">
          <cell r="F105" t="str">
            <v>DER</v>
          </cell>
          <cell r="J105">
            <v>6918749.6399999997</v>
          </cell>
          <cell r="L105" t="str">
            <v>RA de Campinas</v>
          </cell>
          <cell r="M105" t="str">
            <v>Concluído</v>
          </cell>
          <cell r="N105">
            <v>6</v>
          </cell>
        </row>
        <row r="106">
          <cell r="F106" t="str">
            <v>DER</v>
          </cell>
          <cell r="J106">
            <v>7660949.3099999996</v>
          </cell>
          <cell r="L106" t="str">
            <v>RA de Campinas</v>
          </cell>
          <cell r="M106" t="str">
            <v>Concluído</v>
          </cell>
          <cell r="N106">
            <v>4.5</v>
          </cell>
        </row>
        <row r="107">
          <cell r="F107" t="str">
            <v>DER</v>
          </cell>
          <cell r="J107">
            <v>19523217.969999999</v>
          </cell>
          <cell r="L107" t="str">
            <v>RA de Campinas</v>
          </cell>
          <cell r="M107" t="str">
            <v>Concluído</v>
          </cell>
          <cell r="N107">
            <v>11.8</v>
          </cell>
        </row>
        <row r="108">
          <cell r="F108" t="str">
            <v>DER</v>
          </cell>
          <cell r="J108">
            <v>16383263</v>
          </cell>
          <cell r="L108" t="str">
            <v>RA de Bauru</v>
          </cell>
          <cell r="M108" t="str">
            <v>Concluído</v>
          </cell>
          <cell r="N108">
            <v>10.8</v>
          </cell>
        </row>
        <row r="109">
          <cell r="F109" t="str">
            <v>DER</v>
          </cell>
          <cell r="J109">
            <v>10887442.439999999</v>
          </cell>
          <cell r="L109" t="str">
            <v>RA de Bauru</v>
          </cell>
          <cell r="M109" t="str">
            <v>Concluído</v>
          </cell>
          <cell r="N109">
            <v>17.13</v>
          </cell>
        </row>
        <row r="110">
          <cell r="F110" t="str">
            <v>DER</v>
          </cell>
          <cell r="J110">
            <v>13062566.18</v>
          </cell>
          <cell r="L110" t="str">
            <v>RA Central</v>
          </cell>
          <cell r="M110" t="str">
            <v>Concluído</v>
          </cell>
          <cell r="N110">
            <v>22.2</v>
          </cell>
        </row>
        <row r="111">
          <cell r="F111" t="str">
            <v>DER</v>
          </cell>
          <cell r="J111">
            <v>7591268.1399999997</v>
          </cell>
          <cell r="L111" t="str">
            <v>RA Central</v>
          </cell>
          <cell r="M111" t="str">
            <v>Concluído</v>
          </cell>
          <cell r="N111">
            <v>12.5</v>
          </cell>
        </row>
        <row r="112">
          <cell r="F112" t="str">
            <v>DER</v>
          </cell>
          <cell r="J112">
            <v>17527658.300000001</v>
          </cell>
          <cell r="L112" t="str">
            <v>RA de São José dos Campos</v>
          </cell>
          <cell r="M112" t="str">
            <v>Concluído</v>
          </cell>
          <cell r="N112">
            <v>14.2</v>
          </cell>
        </row>
        <row r="113">
          <cell r="F113" t="str">
            <v>DER</v>
          </cell>
          <cell r="J113">
            <v>17456324.670000002</v>
          </cell>
          <cell r="L113" t="str">
            <v>RA de São José dos Campos</v>
          </cell>
          <cell r="M113" t="str">
            <v>Concluído</v>
          </cell>
          <cell r="N113">
            <v>17.37</v>
          </cell>
        </row>
        <row r="114">
          <cell r="F114" t="str">
            <v>DER</v>
          </cell>
          <cell r="J114">
            <v>12474855.890000001</v>
          </cell>
          <cell r="L114" t="str">
            <v>RA de São José dos Campos</v>
          </cell>
          <cell r="M114" t="str">
            <v>Concluído</v>
          </cell>
          <cell r="N114">
            <v>13.87</v>
          </cell>
        </row>
        <row r="115">
          <cell r="F115" t="str">
            <v>DER</v>
          </cell>
          <cell r="J115">
            <v>16531523.25</v>
          </cell>
          <cell r="L115" t="str">
            <v>RA de São José dos Campos</v>
          </cell>
          <cell r="M115" t="str">
            <v>Concluído</v>
          </cell>
          <cell r="N115">
            <v>20.9</v>
          </cell>
        </row>
        <row r="116">
          <cell r="F116" t="str">
            <v>DER</v>
          </cell>
          <cell r="J116">
            <v>12763186.18</v>
          </cell>
          <cell r="L116" t="str">
            <v>RA de São José dos Campos</v>
          </cell>
          <cell r="M116" t="str">
            <v>Concluído</v>
          </cell>
          <cell r="N116">
            <v>15</v>
          </cell>
        </row>
        <row r="117">
          <cell r="F117" t="str">
            <v>DER</v>
          </cell>
          <cell r="J117">
            <v>25277283.039999999</v>
          </cell>
          <cell r="L117" t="str">
            <v>RA de Marília</v>
          </cell>
          <cell r="M117" t="str">
            <v>Concluído</v>
          </cell>
          <cell r="N117">
            <v>8.6829999999999998</v>
          </cell>
        </row>
        <row r="118">
          <cell r="F118" t="str">
            <v>DER</v>
          </cell>
          <cell r="J118">
            <v>17563009.239999998</v>
          </cell>
          <cell r="L118" t="str">
            <v>RA de Marília</v>
          </cell>
          <cell r="M118" t="str">
            <v>Concluído</v>
          </cell>
          <cell r="N118">
            <v>33.799999999999997</v>
          </cell>
        </row>
        <row r="119">
          <cell r="F119" t="str">
            <v>DER</v>
          </cell>
          <cell r="J119">
            <v>10622603.199999999</v>
          </cell>
          <cell r="L119" t="str">
            <v>RA de Bauru</v>
          </cell>
          <cell r="M119" t="str">
            <v>Concluído</v>
          </cell>
          <cell r="N119">
            <v>18.600000000000001</v>
          </cell>
        </row>
        <row r="120">
          <cell r="F120" t="str">
            <v>DER</v>
          </cell>
          <cell r="J120">
            <v>6398438.8300000001</v>
          </cell>
          <cell r="L120" t="str">
            <v>RA de Marília</v>
          </cell>
          <cell r="M120" t="str">
            <v>Concluído</v>
          </cell>
          <cell r="N120">
            <v>12.95</v>
          </cell>
        </row>
        <row r="121">
          <cell r="F121" t="str">
            <v>DER</v>
          </cell>
          <cell r="J121">
            <v>4804756.3600000003</v>
          </cell>
          <cell r="L121" t="str">
            <v>RA de Marília</v>
          </cell>
          <cell r="M121" t="str">
            <v>Concluído</v>
          </cell>
          <cell r="N121">
            <v>8.5399999999999991</v>
          </cell>
        </row>
        <row r="122">
          <cell r="F122" t="str">
            <v>DER</v>
          </cell>
          <cell r="J122">
            <v>7742590.1299999999</v>
          </cell>
          <cell r="L122" t="str">
            <v>RA de Itapeva</v>
          </cell>
          <cell r="M122" t="str">
            <v>Concluído</v>
          </cell>
          <cell r="N122">
            <v>10.4</v>
          </cell>
        </row>
        <row r="123">
          <cell r="F123" t="str">
            <v>DER</v>
          </cell>
          <cell r="J123">
            <v>11812773.699999999</v>
          </cell>
          <cell r="L123" t="str">
            <v>RA de Franca</v>
          </cell>
          <cell r="M123" t="str">
            <v>Concluído</v>
          </cell>
          <cell r="N123">
            <v>6.9930000000000003</v>
          </cell>
        </row>
        <row r="124">
          <cell r="F124" t="str">
            <v>DER</v>
          </cell>
          <cell r="J124">
            <v>9710292.7699999996</v>
          </cell>
          <cell r="L124" t="str">
            <v>RA de Franca</v>
          </cell>
          <cell r="M124" t="str">
            <v>Concluído</v>
          </cell>
          <cell r="N124">
            <v>9.9</v>
          </cell>
        </row>
        <row r="125">
          <cell r="F125" t="str">
            <v>DER</v>
          </cell>
          <cell r="J125">
            <v>5274682.72</v>
          </cell>
          <cell r="L125" t="str">
            <v>RA de Franca</v>
          </cell>
          <cell r="M125" t="str">
            <v>Concluído</v>
          </cell>
          <cell r="N125">
            <v>5.5</v>
          </cell>
        </row>
        <row r="126">
          <cell r="F126" t="str">
            <v>DER</v>
          </cell>
          <cell r="J126">
            <v>6365953.6600000001</v>
          </cell>
          <cell r="L126" t="str">
            <v>RA de Ribeirão Preto</v>
          </cell>
          <cell r="M126" t="str">
            <v>Concluído</v>
          </cell>
          <cell r="N126">
            <v>5</v>
          </cell>
        </row>
        <row r="127">
          <cell r="F127" t="str">
            <v>DER</v>
          </cell>
          <cell r="J127">
            <v>4955379.17</v>
          </cell>
          <cell r="L127" t="str">
            <v>RA de Franca</v>
          </cell>
          <cell r="M127" t="str">
            <v>Concluído</v>
          </cell>
          <cell r="N127">
            <v>5.8</v>
          </cell>
        </row>
        <row r="128">
          <cell r="F128" t="str">
            <v>DER</v>
          </cell>
          <cell r="J128">
            <v>8681417.2799999993</v>
          </cell>
          <cell r="L128" t="str">
            <v>RA de Franca</v>
          </cell>
          <cell r="M128" t="str">
            <v>Concluído</v>
          </cell>
          <cell r="N128">
            <v>9.6999999999999993</v>
          </cell>
        </row>
        <row r="129">
          <cell r="F129" t="str">
            <v>DER</v>
          </cell>
          <cell r="J129">
            <v>11051982.779999999</v>
          </cell>
          <cell r="L129" t="str">
            <v>RA de Franca</v>
          </cell>
          <cell r="M129" t="str">
            <v>Concluído</v>
          </cell>
          <cell r="N129">
            <v>4.7</v>
          </cell>
        </row>
        <row r="130">
          <cell r="F130" t="str">
            <v>DER</v>
          </cell>
          <cell r="J130">
            <v>13406582.539999999</v>
          </cell>
          <cell r="L130" t="str">
            <v>RA de São José do Rio Preto</v>
          </cell>
          <cell r="M130" t="str">
            <v>Concluído</v>
          </cell>
          <cell r="N130">
            <v>18.600000000000001</v>
          </cell>
        </row>
        <row r="131">
          <cell r="F131" t="str">
            <v>DER</v>
          </cell>
          <cell r="J131">
            <v>12637792.92</v>
          </cell>
          <cell r="L131" t="str">
            <v>RA de São José do Rio Preto</v>
          </cell>
          <cell r="M131" t="str">
            <v>Concluído</v>
          </cell>
          <cell r="N131">
            <v>17.48</v>
          </cell>
        </row>
        <row r="132">
          <cell r="F132" t="str">
            <v>DER</v>
          </cell>
          <cell r="J132">
            <v>6882249.3099999996</v>
          </cell>
          <cell r="L132" t="str">
            <v>RA de São José do Rio Preto</v>
          </cell>
          <cell r="M132" t="str">
            <v>Concluído</v>
          </cell>
          <cell r="N132">
            <v>9.9</v>
          </cell>
        </row>
        <row r="133">
          <cell r="F133" t="str">
            <v>DER</v>
          </cell>
          <cell r="J133">
            <v>6902793.3799999999</v>
          </cell>
          <cell r="L133" t="str">
            <v>RA de São José do Rio Preto</v>
          </cell>
          <cell r="M133" t="str">
            <v>Concluído</v>
          </cell>
          <cell r="N133">
            <v>10.199999999999999</v>
          </cell>
        </row>
        <row r="134">
          <cell r="F134" t="str">
            <v>DER</v>
          </cell>
          <cell r="J134">
            <v>24135319.75</v>
          </cell>
          <cell r="L134" t="str">
            <v>RA de São José do Rio Preto</v>
          </cell>
          <cell r="M134" t="str">
            <v>Concluído</v>
          </cell>
          <cell r="N134">
            <v>37.299999999999997</v>
          </cell>
        </row>
        <row r="135">
          <cell r="F135" t="str">
            <v>DER</v>
          </cell>
          <cell r="J135">
            <v>12189315.050000001</v>
          </cell>
          <cell r="L135" t="str">
            <v>RA de São José do Rio Preto</v>
          </cell>
          <cell r="M135" t="str">
            <v>Concluído</v>
          </cell>
          <cell r="N135">
            <v>12.91</v>
          </cell>
        </row>
        <row r="136">
          <cell r="F136" t="str">
            <v>DER</v>
          </cell>
          <cell r="J136">
            <v>12333474.99</v>
          </cell>
          <cell r="L136" t="str">
            <v>RA de São José do Rio Preto</v>
          </cell>
          <cell r="M136" t="str">
            <v>Concluído</v>
          </cell>
          <cell r="N136">
            <v>17</v>
          </cell>
        </row>
        <row r="137">
          <cell r="F137" t="str">
            <v>DER</v>
          </cell>
          <cell r="J137">
            <v>6916894.9199999999</v>
          </cell>
          <cell r="L137" t="str">
            <v>RA de São José do Rio Preto</v>
          </cell>
          <cell r="M137" t="str">
            <v>Concluído</v>
          </cell>
          <cell r="N137">
            <v>12.2</v>
          </cell>
        </row>
        <row r="138">
          <cell r="F138" t="str">
            <v>DER</v>
          </cell>
          <cell r="J138">
            <v>11927639.24</v>
          </cell>
          <cell r="L138" t="str">
            <v>Região Metropolitana de São Paulo</v>
          </cell>
          <cell r="M138" t="str">
            <v>Concluído</v>
          </cell>
          <cell r="N138">
            <v>6.7</v>
          </cell>
        </row>
        <row r="139">
          <cell r="F139" t="str">
            <v>DER</v>
          </cell>
          <cell r="J139">
            <v>10263600.380000001</v>
          </cell>
          <cell r="L139" t="str">
            <v>RA de São José dos Campos</v>
          </cell>
          <cell r="M139" t="str">
            <v>Concluído</v>
          </cell>
          <cell r="N139">
            <v>6.5</v>
          </cell>
        </row>
        <row r="140">
          <cell r="F140" t="str">
            <v>DER</v>
          </cell>
          <cell r="J140">
            <v>2558264.52</v>
          </cell>
          <cell r="L140" t="str">
            <v>Região Metropolitana de São Paulo</v>
          </cell>
          <cell r="M140" t="str">
            <v>Concluído</v>
          </cell>
          <cell r="N140">
            <v>2.4</v>
          </cell>
        </row>
        <row r="141">
          <cell r="F141" t="str">
            <v>DER</v>
          </cell>
          <cell r="J141">
            <v>10273602.07</v>
          </cell>
          <cell r="L141" t="str">
            <v>RA de Araçatuba</v>
          </cell>
          <cell r="M141" t="str">
            <v>Concluído</v>
          </cell>
          <cell r="N141">
            <v>20.34</v>
          </cell>
        </row>
        <row r="142">
          <cell r="F142" t="str">
            <v>DER</v>
          </cell>
          <cell r="J142">
            <v>15454584.99</v>
          </cell>
          <cell r="L142" t="str">
            <v>RA de Araçatuba</v>
          </cell>
          <cell r="M142" t="str">
            <v>Concluído</v>
          </cell>
          <cell r="N142">
            <v>24.6</v>
          </cell>
        </row>
        <row r="143">
          <cell r="F143" t="str">
            <v>DER</v>
          </cell>
          <cell r="J143">
            <v>13999595.98</v>
          </cell>
          <cell r="L143" t="str">
            <v>RA de Presidente Prudente</v>
          </cell>
          <cell r="M143" t="str">
            <v>Concluído</v>
          </cell>
          <cell r="N143">
            <v>4.1970000000000001</v>
          </cell>
        </row>
        <row r="144">
          <cell r="F144" t="str">
            <v>DER</v>
          </cell>
          <cell r="J144">
            <v>6427865.7400000002</v>
          </cell>
          <cell r="L144" t="str">
            <v>RA de Campinas</v>
          </cell>
          <cell r="M144" t="str">
            <v>Concluído</v>
          </cell>
          <cell r="N144">
            <v>9.92</v>
          </cell>
        </row>
        <row r="145">
          <cell r="F145" t="str">
            <v>DER</v>
          </cell>
          <cell r="J145">
            <v>11335744.460000001</v>
          </cell>
          <cell r="L145" t="str">
            <v>RA de Campinas</v>
          </cell>
          <cell r="M145" t="str">
            <v>Concluído</v>
          </cell>
          <cell r="N145">
            <v>6</v>
          </cell>
        </row>
        <row r="146">
          <cell r="F146" t="str">
            <v>DER</v>
          </cell>
          <cell r="J146">
            <v>20577940.969999999</v>
          </cell>
          <cell r="L146" t="str">
            <v>RA de Campinas</v>
          </cell>
          <cell r="M146" t="str">
            <v>Concluído</v>
          </cell>
          <cell r="N146">
            <v>17.96</v>
          </cell>
        </row>
        <row r="147">
          <cell r="F147" t="str">
            <v>DER</v>
          </cell>
          <cell r="J147">
            <v>8214168.3700000001</v>
          </cell>
          <cell r="L147" t="str">
            <v>RA Central</v>
          </cell>
          <cell r="M147" t="str">
            <v>Concluído</v>
          </cell>
          <cell r="N147">
            <v>12.38</v>
          </cell>
        </row>
        <row r="148">
          <cell r="F148" t="str">
            <v>DER</v>
          </cell>
          <cell r="J148">
            <v>13657247.75</v>
          </cell>
          <cell r="L148" t="str">
            <v>RA de Itapeva</v>
          </cell>
          <cell r="M148" t="str">
            <v>Concluído</v>
          </cell>
          <cell r="N148">
            <v>14.9</v>
          </cell>
        </row>
        <row r="149">
          <cell r="F149" t="str">
            <v>DER</v>
          </cell>
          <cell r="J149">
            <v>8110632.54</v>
          </cell>
          <cell r="L149" t="str">
            <v>RA Central</v>
          </cell>
          <cell r="M149" t="str">
            <v>Concluído</v>
          </cell>
          <cell r="N149">
            <v>10.1</v>
          </cell>
        </row>
        <row r="150">
          <cell r="F150" t="str">
            <v>DER</v>
          </cell>
          <cell r="J150">
            <v>18342432.800000001</v>
          </cell>
          <cell r="L150" t="str">
            <v>RA de Sorocaba</v>
          </cell>
          <cell r="M150" t="str">
            <v>Concluído</v>
          </cell>
          <cell r="N150">
            <v>6.5380000000000003</v>
          </cell>
        </row>
        <row r="151">
          <cell r="F151" t="str">
            <v>DER</v>
          </cell>
          <cell r="J151">
            <v>26044311.98</v>
          </cell>
          <cell r="L151" t="str">
            <v>RA de Sorocaba</v>
          </cell>
          <cell r="M151" t="str">
            <v>Concluído</v>
          </cell>
          <cell r="N151">
            <v>6.2030000000000003</v>
          </cell>
        </row>
        <row r="152">
          <cell r="F152" t="str">
            <v>DER</v>
          </cell>
          <cell r="J152">
            <v>12665223.1</v>
          </cell>
          <cell r="L152" t="str">
            <v>RA de Sorocaba</v>
          </cell>
          <cell r="M152" t="str">
            <v>Concluído</v>
          </cell>
          <cell r="N152">
            <v>4.8570000000000002</v>
          </cell>
        </row>
        <row r="153">
          <cell r="F153" t="str">
            <v>DER</v>
          </cell>
          <cell r="J153">
            <v>5764348.4199999999</v>
          </cell>
          <cell r="L153" t="str">
            <v>RA de Campinas</v>
          </cell>
          <cell r="M153" t="str">
            <v>Concluído</v>
          </cell>
          <cell r="N153">
            <v>1.81</v>
          </cell>
        </row>
        <row r="154">
          <cell r="F154" t="str">
            <v>DER</v>
          </cell>
          <cell r="J154">
            <v>8659901.7200000007</v>
          </cell>
          <cell r="L154" t="str">
            <v>RA de Presidente Prudente</v>
          </cell>
          <cell r="M154" t="str">
            <v>Concluído</v>
          </cell>
          <cell r="N154">
            <v>3.4729999999999999</v>
          </cell>
        </row>
        <row r="155">
          <cell r="F155" t="str">
            <v>DER</v>
          </cell>
          <cell r="J155">
            <v>17259136.629999999</v>
          </cell>
          <cell r="L155" t="str">
            <v>RA de Presidente Prudente</v>
          </cell>
          <cell r="M155" t="str">
            <v>Concluído</v>
          </cell>
          <cell r="N155">
            <v>6.0519999999999996</v>
          </cell>
        </row>
        <row r="156">
          <cell r="F156" t="str">
            <v>DER</v>
          </cell>
          <cell r="J156">
            <v>7971939.2699999996</v>
          </cell>
          <cell r="L156" t="str">
            <v>RA de Araçatuba</v>
          </cell>
          <cell r="M156" t="str">
            <v>Concluído</v>
          </cell>
          <cell r="N156">
            <v>13.3</v>
          </cell>
        </row>
        <row r="157">
          <cell r="F157" t="str">
            <v>DER</v>
          </cell>
          <cell r="J157">
            <v>3208491.59</v>
          </cell>
          <cell r="L157" t="str">
            <v>Região Metropolitana de São Paulo</v>
          </cell>
          <cell r="M157" t="str">
            <v>Concluído</v>
          </cell>
          <cell r="N157">
            <v>3.2</v>
          </cell>
        </row>
        <row r="158">
          <cell r="F158" t="str">
            <v>DER</v>
          </cell>
          <cell r="J158">
            <v>6670142.3799999999</v>
          </cell>
          <cell r="L158" t="str">
            <v>RA de Franca</v>
          </cell>
          <cell r="M158" t="str">
            <v>Concluído</v>
          </cell>
          <cell r="N158">
            <v>2.427</v>
          </cell>
        </row>
        <row r="159">
          <cell r="F159" t="str">
            <v>DER</v>
          </cell>
          <cell r="J159">
            <v>8627402.0500000007</v>
          </cell>
          <cell r="L159" t="str">
            <v>RA de São José dos Campos</v>
          </cell>
          <cell r="M159" t="str">
            <v>Concluído</v>
          </cell>
          <cell r="N159">
            <v>6.8</v>
          </cell>
        </row>
        <row r="160">
          <cell r="F160" t="str">
            <v>DER</v>
          </cell>
          <cell r="J160">
            <v>11898556.98</v>
          </cell>
          <cell r="L160" t="str">
            <v>RA de Franca</v>
          </cell>
          <cell r="M160" t="str">
            <v>Concluído</v>
          </cell>
          <cell r="N160">
            <v>11.3</v>
          </cell>
        </row>
        <row r="161">
          <cell r="F161" t="str">
            <v>DER</v>
          </cell>
          <cell r="J161">
            <v>16068189.380000001</v>
          </cell>
          <cell r="L161" t="str">
            <v>Região Metropolitana de São Paulo</v>
          </cell>
          <cell r="M161" t="str">
            <v>Concluído</v>
          </cell>
          <cell r="N161">
            <v>12.86</v>
          </cell>
        </row>
        <row r="162">
          <cell r="F162" t="str">
            <v>DER</v>
          </cell>
          <cell r="J162">
            <v>12691187.4</v>
          </cell>
          <cell r="L162" t="str">
            <v>Região Metropolitana de São Paulo</v>
          </cell>
          <cell r="M162" t="str">
            <v>Concluído</v>
          </cell>
          <cell r="N162">
            <v>10.1</v>
          </cell>
        </row>
        <row r="163">
          <cell r="F163" t="str">
            <v>DER</v>
          </cell>
          <cell r="J163">
            <v>15455676.960000001</v>
          </cell>
          <cell r="L163" t="str">
            <v>RA de Araçatuba</v>
          </cell>
          <cell r="M163" t="str">
            <v>Concluído</v>
          </cell>
          <cell r="N163">
            <v>20.2</v>
          </cell>
        </row>
        <row r="164">
          <cell r="F164" t="str">
            <v>DER</v>
          </cell>
          <cell r="J164">
            <v>13223514.15</v>
          </cell>
          <cell r="L164" t="str">
            <v>RA Central</v>
          </cell>
          <cell r="M164" t="str">
            <v>Concluído</v>
          </cell>
          <cell r="N164">
            <v>21</v>
          </cell>
        </row>
        <row r="165">
          <cell r="F165" t="str">
            <v>DER</v>
          </cell>
          <cell r="J165">
            <v>19551341.510000002</v>
          </cell>
          <cell r="L165" t="str">
            <v>RA de Campinas</v>
          </cell>
          <cell r="M165" t="str">
            <v>Obra Contratada a iniciar</v>
          </cell>
          <cell r="N165">
            <v>2.85</v>
          </cell>
        </row>
        <row r="166">
          <cell r="F166" t="str">
            <v>DER</v>
          </cell>
          <cell r="J166">
            <v>11839064.220000001</v>
          </cell>
          <cell r="L166" t="str">
            <v>RA de Sorocaba</v>
          </cell>
          <cell r="M166" t="str">
            <v>Concluído</v>
          </cell>
          <cell r="N166">
            <v>2.9660000000000002</v>
          </cell>
        </row>
        <row r="167">
          <cell r="F167" t="str">
            <v>DER</v>
          </cell>
          <cell r="J167">
            <v>12627478.16</v>
          </cell>
          <cell r="L167" t="str">
            <v>RA Central</v>
          </cell>
          <cell r="M167" t="str">
            <v>Concluído</v>
          </cell>
          <cell r="N167">
            <v>16.95</v>
          </cell>
        </row>
        <row r="168">
          <cell r="F168" t="str">
            <v>DER</v>
          </cell>
          <cell r="J168">
            <v>7754524.5099999998</v>
          </cell>
          <cell r="L168" t="str">
            <v>RA de Campinas</v>
          </cell>
          <cell r="M168" t="str">
            <v>Concluído</v>
          </cell>
          <cell r="N168">
            <v>9.4</v>
          </cell>
        </row>
        <row r="169">
          <cell r="F169" t="str">
            <v>DER</v>
          </cell>
          <cell r="J169">
            <v>21009509.059999999</v>
          </cell>
          <cell r="L169" t="str">
            <v>RA de Campinas</v>
          </cell>
          <cell r="M169" t="str">
            <v>Concluído</v>
          </cell>
          <cell r="N169">
            <v>5.37</v>
          </cell>
        </row>
        <row r="170">
          <cell r="F170" t="str">
            <v>DER</v>
          </cell>
          <cell r="J170">
            <v>6007134.3799999999</v>
          </cell>
          <cell r="L170" t="str">
            <v>RA de Presidente Prudente</v>
          </cell>
          <cell r="M170" t="str">
            <v>Concluído</v>
          </cell>
          <cell r="N170">
            <v>3.645</v>
          </cell>
        </row>
        <row r="171">
          <cell r="F171" t="str">
            <v>DER</v>
          </cell>
          <cell r="J171">
            <v>5268941.0999999996</v>
          </cell>
          <cell r="L171" t="str">
            <v>RA de São José do Rio Preto</v>
          </cell>
          <cell r="M171" t="str">
            <v>Concluído</v>
          </cell>
          <cell r="N171">
            <v>7.3</v>
          </cell>
        </row>
        <row r="172">
          <cell r="F172" t="str">
            <v>DER</v>
          </cell>
          <cell r="J172">
            <v>16252801.74</v>
          </cell>
          <cell r="L172" t="str">
            <v>RA de Araçatuba</v>
          </cell>
          <cell r="M172" t="str">
            <v>Concluído</v>
          </cell>
          <cell r="N172">
            <v>28.27</v>
          </cell>
        </row>
        <row r="173">
          <cell r="F173" t="str">
            <v>DER</v>
          </cell>
          <cell r="J173">
            <v>19011233.77</v>
          </cell>
          <cell r="L173" t="str">
            <v>RA de Barretos</v>
          </cell>
          <cell r="M173" t="str">
            <v>Concluído</v>
          </cell>
          <cell r="N173">
            <v>24.08</v>
          </cell>
        </row>
        <row r="174">
          <cell r="F174" t="str">
            <v>DER</v>
          </cell>
          <cell r="J174">
            <v>9508655.3100000005</v>
          </cell>
          <cell r="L174" t="str">
            <v>RA de Barretos</v>
          </cell>
          <cell r="M174" t="str">
            <v>Concluído</v>
          </cell>
          <cell r="N174">
            <v>13.2</v>
          </cell>
        </row>
        <row r="175">
          <cell r="F175" t="str">
            <v>DER</v>
          </cell>
          <cell r="J175">
            <v>18242913.57</v>
          </cell>
          <cell r="L175" t="str">
            <v>RA de Araçatuba</v>
          </cell>
          <cell r="M175" t="str">
            <v>Concluído</v>
          </cell>
          <cell r="N175">
            <v>2.548</v>
          </cell>
        </row>
        <row r="176">
          <cell r="F176" t="str">
            <v>DER</v>
          </cell>
          <cell r="J176">
            <v>7651939.2199999997</v>
          </cell>
          <cell r="L176" t="str">
            <v>RA de São José do Rio Preto</v>
          </cell>
          <cell r="M176" t="str">
            <v>Concluído</v>
          </cell>
          <cell r="N176">
            <v>3.036</v>
          </cell>
        </row>
        <row r="177">
          <cell r="F177" t="str">
            <v>DER</v>
          </cell>
          <cell r="J177">
            <v>9870369.9299999997</v>
          </cell>
          <cell r="L177" t="str">
            <v>RA da Baixada Santista</v>
          </cell>
          <cell r="M177" t="str">
            <v>Concluído</v>
          </cell>
          <cell r="N177">
            <v>3.4</v>
          </cell>
        </row>
        <row r="178">
          <cell r="F178" t="str">
            <v>DER</v>
          </cell>
          <cell r="J178">
            <v>10784159.34</v>
          </cell>
          <cell r="L178" t="str">
            <v>RA de Campinas</v>
          </cell>
          <cell r="M178" t="str">
            <v>Concluído</v>
          </cell>
          <cell r="N178">
            <v>5.86</v>
          </cell>
        </row>
        <row r="179">
          <cell r="F179" t="str">
            <v>DER</v>
          </cell>
          <cell r="J179">
            <v>20715627.66</v>
          </cell>
          <cell r="L179" t="str">
            <v>RA de Campinas</v>
          </cell>
          <cell r="M179" t="str">
            <v>Concluído</v>
          </cell>
          <cell r="N179">
            <v>7.72</v>
          </cell>
        </row>
        <row r="180">
          <cell r="F180" t="str">
            <v>DER</v>
          </cell>
          <cell r="J180">
            <v>34027650.840000004</v>
          </cell>
          <cell r="L180" t="str">
            <v>RA de Sorocaba</v>
          </cell>
          <cell r="M180" t="str">
            <v>Concluído</v>
          </cell>
          <cell r="N180">
            <v>16.899999999999999</v>
          </cell>
        </row>
        <row r="181">
          <cell r="F181" t="str">
            <v>DER</v>
          </cell>
          <cell r="J181">
            <v>13352758.27</v>
          </cell>
          <cell r="L181" t="str">
            <v>RA de Sorocaba</v>
          </cell>
          <cell r="M181" t="str">
            <v>Concluído</v>
          </cell>
          <cell r="N181">
            <v>6</v>
          </cell>
        </row>
        <row r="182">
          <cell r="F182" t="str">
            <v>DER</v>
          </cell>
          <cell r="J182">
            <v>48497404.899999999</v>
          </cell>
          <cell r="L182" t="str">
            <v>RA de Bauru</v>
          </cell>
          <cell r="M182" t="str">
            <v>Concluído</v>
          </cell>
          <cell r="N182">
            <v>24.035</v>
          </cell>
        </row>
        <row r="183">
          <cell r="F183" t="str">
            <v>DER</v>
          </cell>
          <cell r="J183">
            <v>17515868.57</v>
          </cell>
          <cell r="L183" t="str">
            <v>RA de Ribeirão Preto</v>
          </cell>
          <cell r="M183" t="str">
            <v>Concluído</v>
          </cell>
          <cell r="N183">
            <v>10.558</v>
          </cell>
        </row>
        <row r="184">
          <cell r="F184" t="str">
            <v>DER</v>
          </cell>
          <cell r="J184">
            <v>38295734.079999998</v>
          </cell>
          <cell r="L184" t="str">
            <v>RA de Registro</v>
          </cell>
          <cell r="M184" t="str">
            <v>Em Execução</v>
          </cell>
          <cell r="N184">
            <v>18.809999999999999</v>
          </cell>
        </row>
        <row r="185">
          <cell r="F185" t="str">
            <v>DER</v>
          </cell>
          <cell r="J185">
            <v>15365584.84</v>
          </cell>
          <cell r="L185" t="str">
            <v>RA de São José do Rio Preto</v>
          </cell>
          <cell r="M185" t="str">
            <v>Concluído</v>
          </cell>
          <cell r="N185">
            <v>1.44</v>
          </cell>
        </row>
        <row r="186">
          <cell r="F186" t="str">
            <v>DER</v>
          </cell>
          <cell r="J186">
            <v>33681072.380000003</v>
          </cell>
          <cell r="L186" t="str">
            <v>RA de São José do Rio Preto</v>
          </cell>
          <cell r="M186" t="str">
            <v>Concluído</v>
          </cell>
          <cell r="N186">
            <v>17.899999999999999</v>
          </cell>
        </row>
        <row r="187">
          <cell r="F187" t="str">
            <v>DER</v>
          </cell>
          <cell r="J187">
            <v>9043895.0800000001</v>
          </cell>
          <cell r="L187" t="str">
            <v>RA de São José do Rio Preto</v>
          </cell>
          <cell r="M187" t="str">
            <v>Concluído</v>
          </cell>
          <cell r="N187">
            <v>5.4530000000000003</v>
          </cell>
        </row>
        <row r="188">
          <cell r="F188" t="str">
            <v>DER</v>
          </cell>
          <cell r="J188">
            <v>13462178.369999999</v>
          </cell>
          <cell r="L188" t="str">
            <v>Região Metropolitana de São Paulo</v>
          </cell>
          <cell r="M188" t="str">
            <v>Concluído</v>
          </cell>
          <cell r="N188">
            <v>7.3</v>
          </cell>
        </row>
        <row r="189">
          <cell r="F189" t="str">
            <v>DER</v>
          </cell>
          <cell r="J189">
            <v>33759834.409999996</v>
          </cell>
          <cell r="L189" t="str">
            <v>RA de São José do Rio Preto</v>
          </cell>
          <cell r="M189" t="str">
            <v>Concluído</v>
          </cell>
          <cell r="N189">
            <v>3.7749999999999999</v>
          </cell>
        </row>
        <row r="190">
          <cell r="F190" t="str">
            <v>DER</v>
          </cell>
          <cell r="J190">
            <v>47831249.130000003</v>
          </cell>
          <cell r="L190" t="str">
            <v>RA de São José do Rio Preto</v>
          </cell>
          <cell r="M190" t="str">
            <v>Concluído</v>
          </cell>
          <cell r="N190">
            <v>13.1</v>
          </cell>
        </row>
        <row r="191">
          <cell r="F191" t="str">
            <v>DER</v>
          </cell>
          <cell r="J191">
            <v>45769437.890000001</v>
          </cell>
          <cell r="L191" t="str">
            <v>Região Metropolitana de São Paulo</v>
          </cell>
          <cell r="M191" t="str">
            <v>Concluído</v>
          </cell>
          <cell r="N191">
            <v>11.56</v>
          </cell>
        </row>
        <row r="192">
          <cell r="F192" t="str">
            <v>DER</v>
          </cell>
          <cell r="J192">
            <v>20340623.09</v>
          </cell>
          <cell r="L192" t="str">
            <v>Região Metropolitana de São Paulo</v>
          </cell>
          <cell r="M192" t="str">
            <v>Concluído</v>
          </cell>
          <cell r="N192">
            <v>9.89</v>
          </cell>
        </row>
        <row r="193">
          <cell r="F193" t="str">
            <v>DER</v>
          </cell>
          <cell r="J193">
            <v>13478585.039999999</v>
          </cell>
          <cell r="L193" t="str">
            <v>Região Metropolitana de São Paulo</v>
          </cell>
          <cell r="M193" t="str">
            <v>Concluído</v>
          </cell>
          <cell r="N193">
            <v>5.7720000000000002</v>
          </cell>
        </row>
        <row r="194">
          <cell r="F194" t="str">
            <v>DER</v>
          </cell>
          <cell r="J194">
            <v>12866940.99</v>
          </cell>
          <cell r="L194" t="str">
            <v>Região Metropolitana de São Paulo</v>
          </cell>
          <cell r="M194" t="str">
            <v>Concluído</v>
          </cell>
          <cell r="N194">
            <v>7.5</v>
          </cell>
        </row>
        <row r="195">
          <cell r="F195" t="str">
            <v>DER</v>
          </cell>
          <cell r="J195">
            <v>30064394.359999999</v>
          </cell>
          <cell r="L195" t="str">
            <v>Região Metropolitana de São Paulo</v>
          </cell>
          <cell r="M195" t="str">
            <v>Concluído</v>
          </cell>
          <cell r="N195">
            <v>12.77</v>
          </cell>
        </row>
        <row r="196">
          <cell r="F196" t="str">
            <v>DER</v>
          </cell>
          <cell r="J196">
            <v>32577175.93</v>
          </cell>
          <cell r="L196" t="str">
            <v>Região Metropolitana de São Paulo</v>
          </cell>
          <cell r="M196" t="str">
            <v>Concluído</v>
          </cell>
          <cell r="N196">
            <v>12.76</v>
          </cell>
        </row>
        <row r="197">
          <cell r="F197" t="str">
            <v>DER</v>
          </cell>
          <cell r="J197">
            <v>20916841.420000002</v>
          </cell>
          <cell r="L197" t="str">
            <v>Região Metropolitana de São Paulo</v>
          </cell>
          <cell r="M197" t="str">
            <v>Concluído</v>
          </cell>
          <cell r="N197">
            <v>5.7789999999999999</v>
          </cell>
        </row>
        <row r="198">
          <cell r="F198" t="str">
            <v>DER</v>
          </cell>
          <cell r="J198">
            <v>26240467.190000001</v>
          </cell>
          <cell r="L198" t="str">
            <v>RA de Araçatuba</v>
          </cell>
          <cell r="M198" t="str">
            <v>Concluído</v>
          </cell>
          <cell r="N198">
            <v>14</v>
          </cell>
        </row>
        <row r="199">
          <cell r="F199" t="str">
            <v>DER</v>
          </cell>
          <cell r="J199">
            <v>3689365.82</v>
          </cell>
          <cell r="L199" t="str">
            <v>RA de São José do Rio Preto</v>
          </cell>
          <cell r="M199" t="str">
            <v>Concluído</v>
          </cell>
          <cell r="N199">
            <v>6</v>
          </cell>
        </row>
        <row r="200">
          <cell r="F200" t="str">
            <v>DER</v>
          </cell>
          <cell r="J200">
            <v>24686181.09</v>
          </cell>
          <cell r="L200" t="str">
            <v>RA de Araçatuba</v>
          </cell>
          <cell r="M200" t="str">
            <v>Concluído</v>
          </cell>
          <cell r="N200">
            <v>16.100000000000001</v>
          </cell>
        </row>
        <row r="201">
          <cell r="F201" t="str">
            <v>DER</v>
          </cell>
          <cell r="J201">
            <v>40810603.990000002</v>
          </cell>
          <cell r="L201" t="str">
            <v>RA de São José do Rio Preto</v>
          </cell>
          <cell r="M201" t="str">
            <v>Concluído</v>
          </cell>
          <cell r="N201">
            <v>8.1999999999999993</v>
          </cell>
        </row>
        <row r="202">
          <cell r="F202" t="str">
            <v>DER</v>
          </cell>
          <cell r="J202">
            <v>22148935.5</v>
          </cell>
          <cell r="L202" t="str">
            <v>RA de Araçatuba</v>
          </cell>
          <cell r="M202" t="str">
            <v>Concluído</v>
          </cell>
          <cell r="N202">
            <v>8.34</v>
          </cell>
        </row>
        <row r="203">
          <cell r="F203" t="str">
            <v>DER</v>
          </cell>
          <cell r="J203">
            <v>32905240.07</v>
          </cell>
          <cell r="L203" t="str">
            <v>RA de Araçatuba</v>
          </cell>
          <cell r="M203" t="str">
            <v>Concluído</v>
          </cell>
          <cell r="N203">
            <v>14.5</v>
          </cell>
        </row>
        <row r="204">
          <cell r="F204" t="str">
            <v>DER</v>
          </cell>
          <cell r="J204">
            <v>22712266.899999999</v>
          </cell>
          <cell r="L204" t="str">
            <v>RA de São José do Rio Preto</v>
          </cell>
          <cell r="M204" t="str">
            <v>Concluído</v>
          </cell>
          <cell r="N204">
            <v>8.5</v>
          </cell>
        </row>
        <row r="205">
          <cell r="F205" t="str">
            <v>DER</v>
          </cell>
          <cell r="J205">
            <v>14983260.210000001</v>
          </cell>
          <cell r="L205" t="str">
            <v>RA de Araçatuba</v>
          </cell>
          <cell r="M205" t="str">
            <v>Concluído</v>
          </cell>
          <cell r="N205">
            <v>6.4779999999999998</v>
          </cell>
        </row>
        <row r="206">
          <cell r="F206" t="str">
            <v>DER</v>
          </cell>
          <cell r="J206">
            <v>6153827.3499999996</v>
          </cell>
          <cell r="L206" t="str">
            <v>RA de Presidente Prudente</v>
          </cell>
          <cell r="M206" t="str">
            <v>Concluído</v>
          </cell>
          <cell r="N206">
            <v>3.76</v>
          </cell>
        </row>
        <row r="207">
          <cell r="F207" t="str">
            <v>DER</v>
          </cell>
          <cell r="J207">
            <v>22310355.41</v>
          </cell>
          <cell r="L207" t="str">
            <v>RA de Presidente Prudente</v>
          </cell>
          <cell r="M207" t="str">
            <v>Concluído</v>
          </cell>
          <cell r="N207">
            <v>10.44</v>
          </cell>
        </row>
        <row r="208">
          <cell r="F208" t="str">
            <v>DER</v>
          </cell>
          <cell r="J208">
            <v>40095886.340000004</v>
          </cell>
          <cell r="L208" t="str">
            <v>RA de Presidente Prudente</v>
          </cell>
          <cell r="M208" t="str">
            <v>Concluído</v>
          </cell>
          <cell r="N208">
            <v>12.87</v>
          </cell>
        </row>
        <row r="209">
          <cell r="F209" t="str">
            <v>DER</v>
          </cell>
          <cell r="J209">
            <v>51388775.799999997</v>
          </cell>
          <cell r="L209" t="str">
            <v>RA de Presidente Prudente</v>
          </cell>
          <cell r="M209" t="str">
            <v>Concluído</v>
          </cell>
          <cell r="N209">
            <v>17.07</v>
          </cell>
        </row>
        <row r="210">
          <cell r="F210" t="str">
            <v>DER</v>
          </cell>
          <cell r="J210">
            <v>53291046.780000001</v>
          </cell>
          <cell r="L210" t="str">
            <v>RA de Presidente Prudente</v>
          </cell>
          <cell r="M210" t="str">
            <v>Concluído</v>
          </cell>
          <cell r="N210">
            <v>17.45</v>
          </cell>
        </row>
        <row r="211">
          <cell r="F211" t="str">
            <v>DER</v>
          </cell>
          <cell r="J211">
            <v>29693995.850000001</v>
          </cell>
          <cell r="L211" t="str">
            <v>RA de Campinas</v>
          </cell>
          <cell r="M211" t="str">
            <v>Em Execução</v>
          </cell>
          <cell r="N211">
            <v>3.7</v>
          </cell>
        </row>
        <row r="212">
          <cell r="F212" t="str">
            <v>DER</v>
          </cell>
          <cell r="J212">
            <v>25439017.93</v>
          </cell>
          <cell r="L212" t="str">
            <v>RA de Campinas</v>
          </cell>
          <cell r="M212" t="str">
            <v>Concluído</v>
          </cell>
          <cell r="N212">
            <v>3.8</v>
          </cell>
        </row>
        <row r="213">
          <cell r="F213" t="str">
            <v>DER</v>
          </cell>
          <cell r="J213">
            <v>17317047.579999998</v>
          </cell>
          <cell r="L213" t="str">
            <v>RA de Barretos</v>
          </cell>
          <cell r="M213" t="str">
            <v>Concluído</v>
          </cell>
          <cell r="N213">
            <v>12.18</v>
          </cell>
        </row>
        <row r="214">
          <cell r="F214" t="str">
            <v>DER</v>
          </cell>
          <cell r="J214">
            <v>13357025.720000001</v>
          </cell>
          <cell r="L214" t="str">
            <v>RA de Barretos</v>
          </cell>
          <cell r="M214" t="str">
            <v>Concluído</v>
          </cell>
          <cell r="N214">
            <v>13.84</v>
          </cell>
        </row>
        <row r="215">
          <cell r="F215" t="str">
            <v>DER</v>
          </cell>
          <cell r="J215">
            <v>61000900.899999999</v>
          </cell>
          <cell r="L215" t="str">
            <v>RA de Barretos</v>
          </cell>
          <cell r="M215" t="str">
            <v>Concluído</v>
          </cell>
          <cell r="N215">
            <v>19.2</v>
          </cell>
        </row>
        <row r="216">
          <cell r="F216" t="str">
            <v>DER</v>
          </cell>
          <cell r="J216">
            <v>6475074.4800000004</v>
          </cell>
          <cell r="L216" t="str">
            <v>RA de São José do Rio Preto</v>
          </cell>
          <cell r="M216" t="str">
            <v>Concluído</v>
          </cell>
          <cell r="N216">
            <v>7.2</v>
          </cell>
        </row>
        <row r="217">
          <cell r="F217" t="str">
            <v>DER</v>
          </cell>
          <cell r="J217">
            <v>4410917.33</v>
          </cell>
          <cell r="L217" t="str">
            <v>RA de Marília</v>
          </cell>
          <cell r="M217" t="str">
            <v>Concluído</v>
          </cell>
          <cell r="N217">
            <v>8.75</v>
          </cell>
        </row>
        <row r="218">
          <cell r="F218" t="str">
            <v>DER</v>
          </cell>
          <cell r="J218">
            <v>9189844.4600000009</v>
          </cell>
          <cell r="L218" t="str">
            <v>RA de Marília</v>
          </cell>
          <cell r="M218" t="str">
            <v>Concluído</v>
          </cell>
          <cell r="N218">
            <v>14.4</v>
          </cell>
        </row>
        <row r="219">
          <cell r="F219" t="str">
            <v>DER</v>
          </cell>
          <cell r="J219">
            <v>3348330.77</v>
          </cell>
          <cell r="L219" t="str">
            <v>RA de Campinas</v>
          </cell>
          <cell r="M219" t="str">
            <v>Concluído</v>
          </cell>
          <cell r="N219">
            <v>5.6</v>
          </cell>
        </row>
        <row r="220">
          <cell r="F220" t="str">
            <v>DER</v>
          </cell>
          <cell r="J220">
            <v>3706818.77</v>
          </cell>
          <cell r="L220" t="str">
            <v>RA de Campinas</v>
          </cell>
          <cell r="M220" t="str">
            <v>Concluído</v>
          </cell>
          <cell r="N220">
            <v>2.9</v>
          </cell>
        </row>
        <row r="221">
          <cell r="F221" t="str">
            <v>DER</v>
          </cell>
          <cell r="J221">
            <v>17176697.329999998</v>
          </cell>
          <cell r="L221" t="str">
            <v>RA de Campinas</v>
          </cell>
          <cell r="M221" t="str">
            <v>Concluído</v>
          </cell>
          <cell r="N221">
            <v>9.33</v>
          </cell>
        </row>
        <row r="222">
          <cell r="F222" t="str">
            <v>DER</v>
          </cell>
          <cell r="J222">
            <v>9740198.25</v>
          </cell>
          <cell r="L222" t="str">
            <v>RA de Campinas</v>
          </cell>
          <cell r="M222" t="str">
            <v>Concluído</v>
          </cell>
          <cell r="N222">
            <v>8.3000000000000007</v>
          </cell>
        </row>
        <row r="223">
          <cell r="F223" t="str">
            <v>DER</v>
          </cell>
          <cell r="J223">
            <v>9740688.5500000007</v>
          </cell>
          <cell r="L223" t="str">
            <v>RA de Campinas</v>
          </cell>
          <cell r="M223" t="str">
            <v>Concluído</v>
          </cell>
          <cell r="N223">
            <v>8.4</v>
          </cell>
        </row>
        <row r="224">
          <cell r="F224" t="str">
            <v>DER</v>
          </cell>
          <cell r="J224">
            <v>10651161.460000001</v>
          </cell>
          <cell r="L224" t="str">
            <v>RA de Campinas</v>
          </cell>
          <cell r="M224" t="str">
            <v>Concluído</v>
          </cell>
          <cell r="N224">
            <v>10.3</v>
          </cell>
        </row>
        <row r="225">
          <cell r="F225" t="str">
            <v>DER</v>
          </cell>
          <cell r="J225">
            <v>2500785.2799999998</v>
          </cell>
          <cell r="L225" t="str">
            <v>RA Central</v>
          </cell>
          <cell r="M225" t="str">
            <v>Concluído</v>
          </cell>
          <cell r="N225">
            <v>3</v>
          </cell>
        </row>
        <row r="226">
          <cell r="F226" t="str">
            <v>DER</v>
          </cell>
          <cell r="J226">
            <v>9067888.9299999997</v>
          </cell>
          <cell r="L226" t="str">
            <v>RA de Bauru</v>
          </cell>
          <cell r="M226" t="str">
            <v>Concluído</v>
          </cell>
          <cell r="N226">
            <v>16</v>
          </cell>
        </row>
        <row r="227">
          <cell r="F227" t="str">
            <v>DER</v>
          </cell>
          <cell r="J227">
            <v>49491875.039999999</v>
          </cell>
          <cell r="L227" t="str">
            <v>RA de Itapeva</v>
          </cell>
          <cell r="M227" t="str">
            <v>Concluído</v>
          </cell>
          <cell r="N227">
            <v>30</v>
          </cell>
        </row>
        <row r="228">
          <cell r="F228" t="str">
            <v>DER</v>
          </cell>
          <cell r="J228">
            <v>2168492.61</v>
          </cell>
          <cell r="L228" t="str">
            <v>RA de São José do Rio Preto</v>
          </cell>
          <cell r="M228" t="str">
            <v>Concluído</v>
          </cell>
          <cell r="N228">
            <v>4.16</v>
          </cell>
        </row>
        <row r="229">
          <cell r="F229" t="str">
            <v>DER</v>
          </cell>
          <cell r="J229">
            <v>8335288.1100000003</v>
          </cell>
          <cell r="L229" t="str">
            <v>RA de Barretos</v>
          </cell>
          <cell r="M229" t="str">
            <v>Concluído</v>
          </cell>
          <cell r="N229">
            <v>11.88</v>
          </cell>
        </row>
        <row r="230">
          <cell r="F230" t="str">
            <v>DER</v>
          </cell>
          <cell r="J230">
            <v>2756951.99</v>
          </cell>
          <cell r="L230" t="str">
            <v>RA de Barretos</v>
          </cell>
          <cell r="M230" t="str">
            <v>Concluído</v>
          </cell>
          <cell r="N230">
            <v>6.2</v>
          </cell>
        </row>
        <row r="231">
          <cell r="F231" t="str">
            <v>DER</v>
          </cell>
          <cell r="J231">
            <v>9782599.7899999991</v>
          </cell>
          <cell r="L231" t="str">
            <v>RA de Barretos</v>
          </cell>
          <cell r="M231" t="str">
            <v>Concluído</v>
          </cell>
          <cell r="N231">
            <v>10.98</v>
          </cell>
        </row>
        <row r="232">
          <cell r="F232" t="str">
            <v>DER</v>
          </cell>
          <cell r="J232">
            <v>42868054.899999999</v>
          </cell>
          <cell r="L232" t="str">
            <v>RA de Barretos</v>
          </cell>
          <cell r="M232" t="str">
            <v>Concluído</v>
          </cell>
          <cell r="N232">
            <v>33.15</v>
          </cell>
        </row>
        <row r="233">
          <cell r="F233" t="str">
            <v>DER</v>
          </cell>
          <cell r="J233">
            <v>70492886.430000007</v>
          </cell>
          <cell r="L233" t="str">
            <v>RA de Registro</v>
          </cell>
          <cell r="M233" t="str">
            <v>Concluído</v>
          </cell>
          <cell r="N233">
            <v>55</v>
          </cell>
        </row>
        <row r="234">
          <cell r="F234" t="str">
            <v>DER</v>
          </cell>
          <cell r="J234">
            <v>43984111.109999999</v>
          </cell>
          <cell r="L234" t="str">
            <v>RA de Barretos</v>
          </cell>
          <cell r="M234" t="str">
            <v>Concluído</v>
          </cell>
          <cell r="N234">
            <v>40.6</v>
          </cell>
        </row>
        <row r="235">
          <cell r="F235" t="str">
            <v>DER</v>
          </cell>
          <cell r="J235">
            <v>26028600.25</v>
          </cell>
          <cell r="L235" t="str">
            <v>RA de Barretos</v>
          </cell>
          <cell r="M235" t="str">
            <v>Concluído</v>
          </cell>
          <cell r="N235">
            <v>22.7</v>
          </cell>
        </row>
        <row r="236">
          <cell r="F236" t="str">
            <v>DER</v>
          </cell>
          <cell r="J236">
            <v>10904213.01</v>
          </cell>
          <cell r="L236" t="str">
            <v>RA de Barretos</v>
          </cell>
          <cell r="M236" t="str">
            <v>Concluído</v>
          </cell>
          <cell r="N236">
            <v>11.52</v>
          </cell>
        </row>
        <row r="237">
          <cell r="F237" t="str">
            <v>DER</v>
          </cell>
          <cell r="J237">
            <v>6796449.2699999996</v>
          </cell>
          <cell r="L237" t="str">
            <v>RA Central</v>
          </cell>
          <cell r="M237" t="str">
            <v>Concluído</v>
          </cell>
          <cell r="N237">
            <v>6.2</v>
          </cell>
        </row>
        <row r="238">
          <cell r="F238" t="str">
            <v>DER</v>
          </cell>
          <cell r="J238">
            <v>29335922.09</v>
          </cell>
          <cell r="L238" t="str">
            <v>RA de Campinas</v>
          </cell>
          <cell r="M238" t="str">
            <v>Concluído</v>
          </cell>
          <cell r="N238">
            <v>23.8</v>
          </cell>
        </row>
        <row r="239">
          <cell r="F239" t="str">
            <v>DER</v>
          </cell>
          <cell r="J239">
            <v>6610936.6799999997</v>
          </cell>
          <cell r="L239" t="str">
            <v>RA de Campinas</v>
          </cell>
          <cell r="M239" t="str">
            <v>Concluído</v>
          </cell>
          <cell r="N239">
            <v>2.7399999999999807</v>
          </cell>
        </row>
        <row r="240">
          <cell r="F240" t="str">
            <v>DER</v>
          </cell>
          <cell r="J240">
            <v>39484442.159999996</v>
          </cell>
          <cell r="L240" t="str">
            <v>RA de Campinas</v>
          </cell>
          <cell r="M240" t="str">
            <v>Concluído</v>
          </cell>
          <cell r="N240">
            <v>29.3</v>
          </cell>
        </row>
        <row r="241">
          <cell r="F241" t="str">
            <v>DER</v>
          </cell>
          <cell r="J241">
            <v>47465423.210000001</v>
          </cell>
          <cell r="L241" t="str">
            <v>RA de Campinas</v>
          </cell>
          <cell r="M241" t="str">
            <v>Concluído</v>
          </cell>
          <cell r="N241">
            <v>29.5</v>
          </cell>
        </row>
        <row r="242">
          <cell r="F242" t="str">
            <v>DER</v>
          </cell>
          <cell r="J242">
            <v>36267742.460000001</v>
          </cell>
          <cell r="L242" t="str">
            <v>RA de Campinas</v>
          </cell>
          <cell r="M242" t="str">
            <v>Concluído</v>
          </cell>
          <cell r="N242">
            <v>41.36</v>
          </cell>
        </row>
        <row r="243">
          <cell r="F243" t="str">
            <v>DER</v>
          </cell>
          <cell r="J243">
            <v>33196448.23</v>
          </cell>
          <cell r="L243" t="str">
            <v>RA de Campinas</v>
          </cell>
          <cell r="M243" t="str">
            <v>Concluído</v>
          </cell>
          <cell r="N243">
            <v>50</v>
          </cell>
        </row>
        <row r="244">
          <cell r="F244" t="str">
            <v>DER</v>
          </cell>
          <cell r="J244">
            <v>22788357.609999999</v>
          </cell>
          <cell r="L244" t="str">
            <v>RA de Presidente Prudente</v>
          </cell>
          <cell r="M244" t="str">
            <v>Concluído</v>
          </cell>
          <cell r="N244">
            <v>20</v>
          </cell>
        </row>
        <row r="245">
          <cell r="F245" t="str">
            <v>DER</v>
          </cell>
          <cell r="J245">
            <v>18838563.219999999</v>
          </cell>
          <cell r="L245" t="str">
            <v>RA de Presidente Prudente</v>
          </cell>
          <cell r="M245" t="str">
            <v>Concluído</v>
          </cell>
          <cell r="N245">
            <v>21.24</v>
          </cell>
        </row>
        <row r="246">
          <cell r="F246" t="str">
            <v>DER</v>
          </cell>
          <cell r="J246">
            <v>7526076.0800000001</v>
          </cell>
          <cell r="L246" t="str">
            <v>RA de Presidente Prudente</v>
          </cell>
          <cell r="M246" t="str">
            <v>Concluído</v>
          </cell>
          <cell r="N246">
            <v>7.15</v>
          </cell>
        </row>
        <row r="247">
          <cell r="F247" t="str">
            <v>DER</v>
          </cell>
          <cell r="J247">
            <v>40570192.200000003</v>
          </cell>
          <cell r="L247" t="str">
            <v>RA de São José do Rio Preto</v>
          </cell>
          <cell r="M247" t="str">
            <v>Concluído</v>
          </cell>
          <cell r="N247">
            <v>41.1</v>
          </cell>
        </row>
        <row r="248">
          <cell r="F248" t="str">
            <v>DER</v>
          </cell>
          <cell r="J248">
            <v>40679043.049999997</v>
          </cell>
          <cell r="L248" t="str">
            <v>RA de Araçatuba</v>
          </cell>
          <cell r="M248" t="str">
            <v>Concluído</v>
          </cell>
          <cell r="N248">
            <v>36.9</v>
          </cell>
        </row>
        <row r="249">
          <cell r="F249" t="str">
            <v>DER</v>
          </cell>
          <cell r="J249">
            <v>43859104.539999999</v>
          </cell>
          <cell r="L249" t="str">
            <v>Região Metropolitana de São Paulo</v>
          </cell>
          <cell r="M249" t="str">
            <v>Concluído</v>
          </cell>
          <cell r="N249">
            <v>29</v>
          </cell>
        </row>
        <row r="250">
          <cell r="F250" t="str">
            <v>DER</v>
          </cell>
          <cell r="J250">
            <v>17799236.739999998</v>
          </cell>
          <cell r="L250" t="str">
            <v>Região Metropolitana de São Paulo</v>
          </cell>
          <cell r="M250" t="str">
            <v>Concluído</v>
          </cell>
          <cell r="N250">
            <v>13.67</v>
          </cell>
        </row>
        <row r="251">
          <cell r="F251" t="str">
            <v>DER</v>
          </cell>
          <cell r="J251">
            <v>13737946.699999999</v>
          </cell>
          <cell r="L251" t="str">
            <v>Região Metropolitana de São Paulo</v>
          </cell>
          <cell r="M251" t="str">
            <v>Concluído</v>
          </cell>
          <cell r="N251">
            <v>11.05</v>
          </cell>
        </row>
        <row r="252">
          <cell r="F252" t="str">
            <v>DER</v>
          </cell>
          <cell r="J252">
            <v>30589214.140000001</v>
          </cell>
          <cell r="L252" t="str">
            <v>Região Metropolitana de São Paulo</v>
          </cell>
          <cell r="M252" t="str">
            <v>Concluído</v>
          </cell>
          <cell r="N252">
            <v>8.86</v>
          </cell>
        </row>
        <row r="253">
          <cell r="F253" t="str">
            <v>DER</v>
          </cell>
          <cell r="J253">
            <v>22379051.760000002</v>
          </cell>
          <cell r="L253" t="str">
            <v>Região Metropolitana de São Paulo</v>
          </cell>
          <cell r="M253" t="str">
            <v>Concluído</v>
          </cell>
          <cell r="N253">
            <v>11.6</v>
          </cell>
        </row>
        <row r="254">
          <cell r="F254" t="str">
            <v>DER</v>
          </cell>
          <cell r="J254">
            <v>19353356.77</v>
          </cell>
          <cell r="L254" t="str">
            <v>RA de São José do Rio Preto</v>
          </cell>
          <cell r="M254" t="str">
            <v>Concluído</v>
          </cell>
          <cell r="N254">
            <v>23.3</v>
          </cell>
        </row>
        <row r="255">
          <cell r="F255" t="str">
            <v>DER</v>
          </cell>
          <cell r="J255">
            <v>21833345.190000001</v>
          </cell>
          <cell r="L255" t="str">
            <v>RA de São José do Rio Preto</v>
          </cell>
          <cell r="M255" t="str">
            <v>Concluído</v>
          </cell>
          <cell r="N255">
            <v>23.300000000000068</v>
          </cell>
        </row>
        <row r="256">
          <cell r="F256" t="str">
            <v>DER</v>
          </cell>
          <cell r="J256">
            <v>18601010.02</v>
          </cell>
          <cell r="L256" t="str">
            <v>RA de São José do Rio Preto</v>
          </cell>
          <cell r="M256" t="str">
            <v>Concluído</v>
          </cell>
          <cell r="N256">
            <v>25</v>
          </cell>
        </row>
        <row r="257">
          <cell r="F257" t="str">
            <v>DER</v>
          </cell>
          <cell r="J257">
            <v>26522832.379999999</v>
          </cell>
          <cell r="L257" t="str">
            <v>RA de São José do Rio Preto</v>
          </cell>
          <cell r="M257" t="str">
            <v>Concluído</v>
          </cell>
          <cell r="N257">
            <v>49.65</v>
          </cell>
        </row>
        <row r="258">
          <cell r="F258" t="str">
            <v>DER</v>
          </cell>
          <cell r="J258">
            <v>51814775.299999997</v>
          </cell>
          <cell r="L258" t="str">
            <v>RA de São José do Rio Preto</v>
          </cell>
          <cell r="M258" t="str">
            <v>Concluído</v>
          </cell>
          <cell r="N258">
            <v>59.45</v>
          </cell>
        </row>
        <row r="259">
          <cell r="F259" t="str">
            <v>DER</v>
          </cell>
          <cell r="J259">
            <v>53200854.469999999</v>
          </cell>
          <cell r="L259" t="str">
            <v>RA de São José do Rio Preto</v>
          </cell>
          <cell r="M259" t="str">
            <v>Concluído</v>
          </cell>
          <cell r="N259">
            <v>59.265000000000001</v>
          </cell>
        </row>
        <row r="260">
          <cell r="F260" t="str">
            <v>DER</v>
          </cell>
          <cell r="J260">
            <v>19280858.399999999</v>
          </cell>
          <cell r="L260" t="str">
            <v>RA de São José do Rio Preto</v>
          </cell>
          <cell r="M260" t="str">
            <v>Concluído</v>
          </cell>
          <cell r="N260">
            <v>15.9</v>
          </cell>
        </row>
        <row r="261">
          <cell r="F261" t="str">
            <v>DER</v>
          </cell>
          <cell r="J261">
            <v>17464929.620000001</v>
          </cell>
          <cell r="L261" t="str">
            <v>RA de São José do Rio Preto</v>
          </cell>
          <cell r="M261" t="str">
            <v>Concluído</v>
          </cell>
          <cell r="N261">
            <v>10.95</v>
          </cell>
        </row>
        <row r="262">
          <cell r="F262" t="str">
            <v>DER</v>
          </cell>
          <cell r="J262">
            <v>88364654.579999998</v>
          </cell>
          <cell r="L262" t="str">
            <v>RA de São José do Rio Preto</v>
          </cell>
          <cell r="M262" t="str">
            <v>Concluído</v>
          </cell>
          <cell r="N262">
            <v>47.23</v>
          </cell>
        </row>
        <row r="263">
          <cell r="F263" t="str">
            <v>DER</v>
          </cell>
          <cell r="J263">
            <v>14664446.82</v>
          </cell>
          <cell r="L263" t="str">
            <v>RA de São José do Rio Preto</v>
          </cell>
          <cell r="M263" t="str">
            <v>Concluído</v>
          </cell>
          <cell r="N263">
            <v>33.92</v>
          </cell>
        </row>
        <row r="264">
          <cell r="F264" t="str">
            <v>DER</v>
          </cell>
          <cell r="J264">
            <v>116421637.3</v>
          </cell>
          <cell r="L264" t="str">
            <v>RA de São José do Rio Preto</v>
          </cell>
          <cell r="M264" t="str">
            <v>Concluído</v>
          </cell>
          <cell r="N264">
            <v>148.596</v>
          </cell>
        </row>
        <row r="265">
          <cell r="F265" t="str">
            <v>DER</v>
          </cell>
          <cell r="J265">
            <v>33931351.920000002</v>
          </cell>
          <cell r="L265" t="str">
            <v>RA de São José do Rio Preto</v>
          </cell>
          <cell r="M265" t="str">
            <v>Concluído</v>
          </cell>
          <cell r="N265">
            <v>36</v>
          </cell>
        </row>
        <row r="266">
          <cell r="F266" t="str">
            <v>DER</v>
          </cell>
          <cell r="J266">
            <v>26907389.969999999</v>
          </cell>
          <cell r="L266" t="str">
            <v>RA de Franca</v>
          </cell>
          <cell r="M266" t="str">
            <v>Concluído</v>
          </cell>
          <cell r="N266">
            <v>30</v>
          </cell>
        </row>
        <row r="267">
          <cell r="F267" t="str">
            <v>DER</v>
          </cell>
          <cell r="J267">
            <v>34359489.090000004</v>
          </cell>
          <cell r="L267" t="str">
            <v>RA de Ribeirão Preto</v>
          </cell>
          <cell r="M267" t="str">
            <v>Concluído</v>
          </cell>
          <cell r="N267">
            <v>15</v>
          </cell>
        </row>
        <row r="268">
          <cell r="F268" t="str">
            <v>DER</v>
          </cell>
          <cell r="J268">
            <v>26141614.359999999</v>
          </cell>
          <cell r="L268" t="str">
            <v>RA de Ribeirão Preto</v>
          </cell>
          <cell r="M268" t="str">
            <v>Concluído</v>
          </cell>
          <cell r="N268">
            <v>12</v>
          </cell>
        </row>
        <row r="269">
          <cell r="F269" t="str">
            <v>DER</v>
          </cell>
          <cell r="J269">
            <v>27476183.34</v>
          </cell>
          <cell r="L269" t="str">
            <v>RA de Franca</v>
          </cell>
          <cell r="M269" t="str">
            <v>Concluído</v>
          </cell>
          <cell r="N269">
            <v>10.6</v>
          </cell>
        </row>
        <row r="270">
          <cell r="F270" t="str">
            <v>DER</v>
          </cell>
          <cell r="J270">
            <v>30965595.600000001</v>
          </cell>
          <cell r="L270" t="str">
            <v>RA de Franca</v>
          </cell>
          <cell r="M270" t="str">
            <v>Concluído</v>
          </cell>
          <cell r="N270">
            <v>11</v>
          </cell>
        </row>
        <row r="271">
          <cell r="F271" t="str">
            <v>DER</v>
          </cell>
          <cell r="J271">
            <v>26139259.920000002</v>
          </cell>
          <cell r="L271" t="str">
            <v>RA de Franca</v>
          </cell>
          <cell r="M271" t="str">
            <v>Concluído</v>
          </cell>
          <cell r="N271">
            <v>6.84699999999998</v>
          </cell>
        </row>
        <row r="272">
          <cell r="F272" t="str">
            <v>DER</v>
          </cell>
          <cell r="J272">
            <v>21467471.379999999</v>
          </cell>
          <cell r="L272" t="str">
            <v>RA de Franca</v>
          </cell>
          <cell r="M272" t="str">
            <v>Concluído</v>
          </cell>
          <cell r="N272">
            <v>8.15300000000002</v>
          </cell>
        </row>
        <row r="273">
          <cell r="F273" t="str">
            <v>DER</v>
          </cell>
          <cell r="J273">
            <v>20781090.239999998</v>
          </cell>
          <cell r="L273" t="str">
            <v>RA de Franca</v>
          </cell>
          <cell r="M273" t="str">
            <v>Concluído</v>
          </cell>
          <cell r="N273">
            <v>7.8000000000000114</v>
          </cell>
        </row>
        <row r="274">
          <cell r="F274" t="str">
            <v>DER</v>
          </cell>
          <cell r="J274">
            <v>13619669.83</v>
          </cell>
          <cell r="L274" t="str">
            <v>RA de Ribeirão Preto</v>
          </cell>
          <cell r="M274" t="str">
            <v>Concluído</v>
          </cell>
          <cell r="N274">
            <v>6</v>
          </cell>
        </row>
        <row r="275">
          <cell r="F275" t="str">
            <v>DER</v>
          </cell>
          <cell r="J275">
            <v>37496122.710000001</v>
          </cell>
          <cell r="L275" t="str">
            <v>RA de Ribeirão Preto</v>
          </cell>
          <cell r="M275" t="str">
            <v>Concluído</v>
          </cell>
          <cell r="N275">
            <v>35.799999999999997</v>
          </cell>
        </row>
        <row r="276">
          <cell r="F276" t="str">
            <v>DER</v>
          </cell>
          <cell r="J276">
            <v>28569694.800000001</v>
          </cell>
          <cell r="L276" t="str">
            <v>RA de Itapeva</v>
          </cell>
          <cell r="M276" t="str">
            <v>Concluído</v>
          </cell>
          <cell r="N276">
            <v>34.42</v>
          </cell>
        </row>
        <row r="277">
          <cell r="F277" t="str">
            <v>DER</v>
          </cell>
          <cell r="J277">
            <v>25181626.170000002</v>
          </cell>
          <cell r="L277" t="str">
            <v>RA de Marília</v>
          </cell>
          <cell r="M277" t="str">
            <v>Concluído</v>
          </cell>
          <cell r="N277">
            <v>32.311999999999998</v>
          </cell>
        </row>
        <row r="278">
          <cell r="F278" t="str">
            <v>DER</v>
          </cell>
          <cell r="J278">
            <v>23544174.329999998</v>
          </cell>
          <cell r="L278" t="str">
            <v>RA de Itapeva</v>
          </cell>
          <cell r="M278" t="str">
            <v>Concluído</v>
          </cell>
          <cell r="N278">
            <v>31.814</v>
          </cell>
        </row>
        <row r="279">
          <cell r="F279" t="str">
            <v>DER</v>
          </cell>
          <cell r="J279">
            <v>14743141.560000001</v>
          </cell>
          <cell r="L279" t="str">
            <v>RA de Marília</v>
          </cell>
          <cell r="M279" t="str">
            <v>Concluído</v>
          </cell>
          <cell r="N279">
            <v>22.17</v>
          </cell>
        </row>
        <row r="280">
          <cell r="F280" t="str">
            <v>DER</v>
          </cell>
          <cell r="J280">
            <v>20212848.41</v>
          </cell>
          <cell r="L280" t="str">
            <v>RA de Marília</v>
          </cell>
          <cell r="M280" t="str">
            <v>Concluído</v>
          </cell>
          <cell r="N280">
            <v>30.478999999999999</v>
          </cell>
        </row>
        <row r="281">
          <cell r="F281" t="str">
            <v>DER</v>
          </cell>
          <cell r="J281">
            <v>14596177.48</v>
          </cell>
          <cell r="L281" t="str">
            <v>RA de Marília</v>
          </cell>
          <cell r="M281" t="str">
            <v>Concluído</v>
          </cell>
          <cell r="N281">
            <v>21.3</v>
          </cell>
        </row>
        <row r="282">
          <cell r="F282" t="str">
            <v>DER</v>
          </cell>
          <cell r="J282">
            <v>15665724.640000001</v>
          </cell>
          <cell r="L282" t="str">
            <v>RA de São José dos Campos</v>
          </cell>
          <cell r="M282" t="str">
            <v>Concluído</v>
          </cell>
          <cell r="N282">
            <v>15.3</v>
          </cell>
        </row>
        <row r="283">
          <cell r="F283" t="str">
            <v>DER</v>
          </cell>
          <cell r="J283">
            <v>20955834.559999999</v>
          </cell>
          <cell r="L283" t="str">
            <v>RA de São José dos Campos</v>
          </cell>
          <cell r="M283" t="str">
            <v>Concluído</v>
          </cell>
          <cell r="N283">
            <v>15.2</v>
          </cell>
        </row>
        <row r="284">
          <cell r="F284" t="str">
            <v>DER</v>
          </cell>
          <cell r="J284">
            <v>18316594.52</v>
          </cell>
          <cell r="L284" t="str">
            <v>RA de São José dos Campos</v>
          </cell>
          <cell r="M284" t="str">
            <v>Concluído</v>
          </cell>
          <cell r="N284">
            <v>17.55</v>
          </cell>
        </row>
        <row r="285">
          <cell r="F285" t="str">
            <v>DER</v>
          </cell>
          <cell r="J285">
            <v>6861742.4800000004</v>
          </cell>
          <cell r="L285" t="str">
            <v>RA de São José dos Campos</v>
          </cell>
          <cell r="M285" t="str">
            <v>Concluído</v>
          </cell>
          <cell r="N285">
            <v>4.8</v>
          </cell>
        </row>
        <row r="286">
          <cell r="F286" t="str">
            <v>DER</v>
          </cell>
          <cell r="J286">
            <v>27010078.989999998</v>
          </cell>
          <cell r="L286" t="str">
            <v>RA de São José dos Campos</v>
          </cell>
          <cell r="M286" t="str">
            <v>Concluído</v>
          </cell>
          <cell r="N286">
            <v>4.55</v>
          </cell>
        </row>
        <row r="287">
          <cell r="F287" t="str">
            <v>DER</v>
          </cell>
          <cell r="J287">
            <v>32866448.460000001</v>
          </cell>
          <cell r="L287" t="str">
            <v>RA de São José dos Campos</v>
          </cell>
          <cell r="M287" t="str">
            <v>Concluído</v>
          </cell>
          <cell r="N287">
            <v>5.7</v>
          </cell>
        </row>
        <row r="288">
          <cell r="F288" t="str">
            <v>DER</v>
          </cell>
          <cell r="J288">
            <v>30409058.129999999</v>
          </cell>
          <cell r="L288" t="str">
            <v>RA de São José dos Campos</v>
          </cell>
          <cell r="M288" t="str">
            <v>Concluído</v>
          </cell>
          <cell r="N288">
            <v>14.4</v>
          </cell>
        </row>
        <row r="289">
          <cell r="F289" t="str">
            <v>DER</v>
          </cell>
          <cell r="J289">
            <v>14052976.869999999</v>
          </cell>
          <cell r="L289" t="str">
            <v>RA de São José dos Campos</v>
          </cell>
          <cell r="M289" t="str">
            <v>Concluído</v>
          </cell>
          <cell r="N289">
            <v>15.45</v>
          </cell>
        </row>
        <row r="290">
          <cell r="F290" t="str">
            <v>DER</v>
          </cell>
          <cell r="J290">
            <v>28948552</v>
          </cell>
          <cell r="L290" t="str">
            <v>RA de São José dos Campos</v>
          </cell>
          <cell r="M290" t="str">
            <v>Concluído</v>
          </cell>
          <cell r="N290">
            <v>13.45</v>
          </cell>
        </row>
        <row r="291">
          <cell r="F291" t="str">
            <v>DER</v>
          </cell>
          <cell r="J291">
            <v>3622945.06</v>
          </cell>
          <cell r="L291" t="str">
            <v>RA de São José dos Campos</v>
          </cell>
          <cell r="M291" t="str">
            <v>Concluído</v>
          </cell>
          <cell r="N291">
            <v>3</v>
          </cell>
        </row>
        <row r="292">
          <cell r="F292" t="str">
            <v>DER</v>
          </cell>
          <cell r="J292">
            <v>3202020.04</v>
          </cell>
          <cell r="L292" t="str">
            <v>RA da Baixada Santista</v>
          </cell>
          <cell r="M292" t="str">
            <v>Concluído</v>
          </cell>
          <cell r="N292">
            <v>2.2000000000000002</v>
          </cell>
        </row>
        <row r="293">
          <cell r="F293" t="str">
            <v>DER</v>
          </cell>
          <cell r="J293">
            <v>18335197.449999999</v>
          </cell>
          <cell r="L293" t="str">
            <v>RA de Registro</v>
          </cell>
          <cell r="M293" t="str">
            <v>Concluído</v>
          </cell>
          <cell r="N293">
            <v>20.05</v>
          </cell>
        </row>
        <row r="294">
          <cell r="F294" t="str">
            <v>DER</v>
          </cell>
          <cell r="J294">
            <v>18397232.239999998</v>
          </cell>
          <cell r="L294" t="str">
            <v>RA de Registro</v>
          </cell>
          <cell r="M294" t="str">
            <v>Concluído</v>
          </cell>
          <cell r="N294">
            <v>20.2</v>
          </cell>
        </row>
        <row r="295">
          <cell r="F295" t="str">
            <v>DER</v>
          </cell>
          <cell r="J295">
            <v>28093115.739999998</v>
          </cell>
          <cell r="L295" t="str">
            <v>RA Central</v>
          </cell>
          <cell r="M295" t="str">
            <v>Concluído</v>
          </cell>
          <cell r="N295">
            <v>36.700000000000003</v>
          </cell>
        </row>
        <row r="296">
          <cell r="F296" t="str">
            <v>DER</v>
          </cell>
          <cell r="J296">
            <v>10720674.24</v>
          </cell>
          <cell r="L296" t="str">
            <v>RA de Ribeirão Preto</v>
          </cell>
          <cell r="M296" t="str">
            <v>Concluído</v>
          </cell>
          <cell r="N296">
            <v>14.38</v>
          </cell>
        </row>
        <row r="297">
          <cell r="F297" t="str">
            <v>DER</v>
          </cell>
          <cell r="J297">
            <v>26143969.68</v>
          </cell>
          <cell r="L297" t="str">
            <v>RA Central</v>
          </cell>
          <cell r="M297" t="str">
            <v>Concluído</v>
          </cell>
          <cell r="N297">
            <v>26.3</v>
          </cell>
        </row>
        <row r="298">
          <cell r="F298" t="str">
            <v>DER</v>
          </cell>
          <cell r="J298">
            <v>18455973.379999999</v>
          </cell>
          <cell r="L298" t="str">
            <v>RA de Bauru</v>
          </cell>
          <cell r="M298" t="str">
            <v>Concluído</v>
          </cell>
          <cell r="N298">
            <v>30.8</v>
          </cell>
        </row>
        <row r="299">
          <cell r="F299" t="str">
            <v>DER</v>
          </cell>
          <cell r="J299">
            <v>29219006.75</v>
          </cell>
          <cell r="L299" t="str">
            <v>RA de Itapeva</v>
          </cell>
          <cell r="M299" t="str">
            <v>Concluído</v>
          </cell>
          <cell r="N299">
            <v>26.484999999999999</v>
          </cell>
        </row>
        <row r="300">
          <cell r="F300" t="str">
            <v>DER</v>
          </cell>
          <cell r="J300">
            <v>26754180.780000001</v>
          </cell>
          <cell r="L300" t="str">
            <v>RA de Sorocaba</v>
          </cell>
          <cell r="M300" t="str">
            <v>Concluído</v>
          </cell>
          <cell r="N300">
            <v>21.91</v>
          </cell>
        </row>
        <row r="301">
          <cell r="F301" t="str">
            <v>DER</v>
          </cell>
          <cell r="J301">
            <v>20279374.550000001</v>
          </cell>
          <cell r="L301" t="str">
            <v>RA de Sorocaba</v>
          </cell>
          <cell r="M301" t="str">
            <v>Concluído</v>
          </cell>
          <cell r="N301">
            <v>17.09</v>
          </cell>
        </row>
        <row r="302">
          <cell r="F302" t="str">
            <v>DER</v>
          </cell>
          <cell r="J302">
            <v>20237998.809999999</v>
          </cell>
          <cell r="L302" t="str">
            <v>RA de Itapeva</v>
          </cell>
          <cell r="M302" t="str">
            <v>Concluído</v>
          </cell>
          <cell r="N302">
            <v>15.904999999999999</v>
          </cell>
        </row>
        <row r="303">
          <cell r="F303" t="str">
            <v>DER</v>
          </cell>
          <cell r="J303">
            <v>27408967.93</v>
          </cell>
          <cell r="L303" t="str">
            <v>RA de Sorocaba</v>
          </cell>
          <cell r="M303" t="str">
            <v>Concluído</v>
          </cell>
          <cell r="N303">
            <v>20</v>
          </cell>
        </row>
        <row r="304">
          <cell r="F304" t="str">
            <v>DER</v>
          </cell>
          <cell r="J304">
            <v>23473490.27</v>
          </cell>
          <cell r="L304" t="str">
            <v>RA de Campinas</v>
          </cell>
          <cell r="M304" t="str">
            <v>Concluído</v>
          </cell>
          <cell r="N304">
            <v>9</v>
          </cell>
        </row>
        <row r="305">
          <cell r="F305" t="str">
            <v>DER</v>
          </cell>
          <cell r="J305">
            <v>23724748.440000001</v>
          </cell>
          <cell r="L305" t="str">
            <v>RA de Campinas</v>
          </cell>
          <cell r="M305" t="str">
            <v>Concluído</v>
          </cell>
          <cell r="N305">
            <v>29.1</v>
          </cell>
        </row>
        <row r="306">
          <cell r="F306" t="str">
            <v>DER</v>
          </cell>
          <cell r="J306">
            <v>5811073.2300000004</v>
          </cell>
          <cell r="L306" t="str">
            <v>RA de Campinas</v>
          </cell>
          <cell r="M306" t="str">
            <v>Concluído</v>
          </cell>
          <cell r="N306">
            <v>3.6</v>
          </cell>
        </row>
        <row r="307">
          <cell r="F307" t="str">
            <v>DER</v>
          </cell>
          <cell r="J307">
            <v>14551323.08</v>
          </cell>
          <cell r="L307" t="str">
            <v>RA de Campinas</v>
          </cell>
          <cell r="M307" t="str">
            <v>Concluído</v>
          </cell>
          <cell r="N307">
            <v>17.53</v>
          </cell>
        </row>
        <row r="308">
          <cell r="F308" t="str">
            <v>DER</v>
          </cell>
          <cell r="J308">
            <v>9647191.5199999996</v>
          </cell>
          <cell r="L308" t="str">
            <v>RA de Campinas</v>
          </cell>
          <cell r="M308" t="str">
            <v>Concluído</v>
          </cell>
          <cell r="N308">
            <v>12.5</v>
          </cell>
        </row>
        <row r="309">
          <cell r="F309" t="str">
            <v>DER</v>
          </cell>
          <cell r="J309">
            <v>2942229.56</v>
          </cell>
          <cell r="L309" t="str">
            <v>RA de Campinas</v>
          </cell>
          <cell r="M309" t="str">
            <v>Concluído</v>
          </cell>
          <cell r="N309">
            <v>2</v>
          </cell>
        </row>
        <row r="310">
          <cell r="F310" t="str">
            <v>DER</v>
          </cell>
          <cell r="J310">
            <v>15662734.710000001</v>
          </cell>
          <cell r="L310" t="str">
            <v>RA de Campinas</v>
          </cell>
          <cell r="M310" t="str">
            <v>Concluído</v>
          </cell>
          <cell r="N310">
            <v>7.8</v>
          </cell>
        </row>
        <row r="311">
          <cell r="F311" t="str">
            <v>DER</v>
          </cell>
          <cell r="J311">
            <v>13407446.02</v>
          </cell>
          <cell r="L311" t="str">
            <v>RA de Campinas</v>
          </cell>
          <cell r="M311" t="str">
            <v>Concluído</v>
          </cell>
          <cell r="N311">
            <v>14</v>
          </cell>
        </row>
        <row r="312">
          <cell r="F312" t="str">
            <v>DER</v>
          </cell>
          <cell r="J312">
            <v>18005004.949999999</v>
          </cell>
          <cell r="L312" t="str">
            <v>RA de Registro</v>
          </cell>
          <cell r="M312" t="str">
            <v>Concluído</v>
          </cell>
          <cell r="N312">
            <v>50.55</v>
          </cell>
        </row>
        <row r="313">
          <cell r="F313" t="str">
            <v>DER</v>
          </cell>
          <cell r="J313">
            <v>14348476.01</v>
          </cell>
          <cell r="L313" t="str">
            <v>RA de Registro</v>
          </cell>
          <cell r="M313" t="str">
            <v>Concluído</v>
          </cell>
          <cell r="N313">
            <v>29.1</v>
          </cell>
        </row>
        <row r="314">
          <cell r="F314" t="str">
            <v>DER</v>
          </cell>
          <cell r="J314">
            <v>7129816.6600000001</v>
          </cell>
          <cell r="L314" t="str">
            <v>RA de Itapeva</v>
          </cell>
          <cell r="M314" t="str">
            <v>Concluído</v>
          </cell>
          <cell r="N314">
            <v>12.19</v>
          </cell>
        </row>
        <row r="315">
          <cell r="F315" t="str">
            <v>DER</v>
          </cell>
          <cell r="J315">
            <v>35544260.909999996</v>
          </cell>
          <cell r="L315" t="str">
            <v>RA de Ribeirão Preto</v>
          </cell>
          <cell r="M315" t="str">
            <v>Concluído</v>
          </cell>
          <cell r="N315">
            <v>31.82</v>
          </cell>
        </row>
        <row r="316">
          <cell r="F316" t="str">
            <v>DER</v>
          </cell>
          <cell r="J316">
            <v>49657934.539999999</v>
          </cell>
          <cell r="L316" t="str">
            <v>RA de Bauru</v>
          </cell>
          <cell r="M316" t="str">
            <v>Concluído</v>
          </cell>
          <cell r="N316">
            <v>47.875999999999998</v>
          </cell>
        </row>
        <row r="317">
          <cell r="F317" t="str">
            <v>DER</v>
          </cell>
          <cell r="J317">
            <v>59598720.649999999</v>
          </cell>
          <cell r="L317" t="str">
            <v>RA de Sorocaba</v>
          </cell>
          <cell r="M317" t="str">
            <v>Concluído</v>
          </cell>
          <cell r="N317">
            <v>50.7</v>
          </cell>
        </row>
        <row r="318">
          <cell r="F318" t="str">
            <v>DER</v>
          </cell>
          <cell r="J318">
            <v>5586381.0499999998</v>
          </cell>
          <cell r="L318" t="str">
            <v>RA de São José dos Campos</v>
          </cell>
          <cell r="M318" t="str">
            <v>Concluído</v>
          </cell>
          <cell r="N318">
            <v>2</v>
          </cell>
        </row>
        <row r="319">
          <cell r="F319" t="str">
            <v>DER</v>
          </cell>
          <cell r="J319">
            <v>84246681.829999998</v>
          </cell>
          <cell r="L319" t="str">
            <v>RA de Campinas</v>
          </cell>
          <cell r="M319" t="str">
            <v>Concluído</v>
          </cell>
          <cell r="N319">
            <v>22.9</v>
          </cell>
        </row>
        <row r="320">
          <cell r="F320" t="str">
            <v>DER</v>
          </cell>
          <cell r="J320">
            <v>54886405.270000003</v>
          </cell>
          <cell r="L320" t="str">
            <v>RA de São José do Rio Preto</v>
          </cell>
          <cell r="M320" t="str">
            <v>Concluído</v>
          </cell>
          <cell r="N320">
            <v>14.61</v>
          </cell>
        </row>
        <row r="321">
          <cell r="F321" t="str">
            <v>DER</v>
          </cell>
          <cell r="J321">
            <v>71239999.069999993</v>
          </cell>
          <cell r="L321" t="str">
            <v>RA de São José do Rio Preto</v>
          </cell>
          <cell r="M321" t="str">
            <v>Concluído</v>
          </cell>
          <cell r="N321">
            <v>14.63</v>
          </cell>
        </row>
        <row r="322">
          <cell r="F322" t="str">
            <v>DER</v>
          </cell>
          <cell r="J322">
            <v>3936817.44</v>
          </cell>
          <cell r="L322" t="str">
            <v>RA de Presidente Prudente</v>
          </cell>
          <cell r="M322" t="str">
            <v>Concluído</v>
          </cell>
          <cell r="N322">
            <v>16</v>
          </cell>
        </row>
        <row r="323">
          <cell r="F323" t="str">
            <v>DER</v>
          </cell>
          <cell r="J323">
            <v>5048918.8899999997</v>
          </cell>
          <cell r="L323" t="str">
            <v>RA de Presidente Prudente</v>
          </cell>
          <cell r="M323" t="str">
            <v>Concluído</v>
          </cell>
          <cell r="N323">
            <v>0</v>
          </cell>
        </row>
        <row r="324">
          <cell r="F324" t="str">
            <v>DER</v>
          </cell>
          <cell r="J324">
            <v>32882098.609999999</v>
          </cell>
          <cell r="L324" t="str">
            <v>RA de São José dos Campos</v>
          </cell>
          <cell r="M324" t="str">
            <v>Concluído</v>
          </cell>
          <cell r="N324">
            <v>0</v>
          </cell>
        </row>
        <row r="325">
          <cell r="F325" t="str">
            <v>DER</v>
          </cell>
          <cell r="J325">
            <v>8524977.1099999994</v>
          </cell>
          <cell r="L325" t="str">
            <v>RA de Registro</v>
          </cell>
          <cell r="M325" t="str">
            <v>Concluído</v>
          </cell>
          <cell r="N325">
            <v>35.01</v>
          </cell>
        </row>
        <row r="326">
          <cell r="F326" t="str">
            <v>DER</v>
          </cell>
          <cell r="J326">
            <v>22853855.32</v>
          </cell>
          <cell r="L326" t="str">
            <v>RA de Ribeirão Preto</v>
          </cell>
          <cell r="M326" t="str">
            <v>Concluído</v>
          </cell>
          <cell r="N326">
            <v>31.68</v>
          </cell>
        </row>
        <row r="327">
          <cell r="F327" t="str">
            <v>DER</v>
          </cell>
          <cell r="J327">
            <v>4706730.0999999996</v>
          </cell>
          <cell r="L327" t="str">
            <v>RA de Bauru</v>
          </cell>
          <cell r="M327" t="str">
            <v>Concluído</v>
          </cell>
          <cell r="N327">
            <v>0</v>
          </cell>
        </row>
        <row r="328">
          <cell r="F328" t="str">
            <v>DER</v>
          </cell>
          <cell r="J328">
            <v>35994325.939999998</v>
          </cell>
          <cell r="L328" t="str">
            <v>RA de São José do Rio Preto</v>
          </cell>
          <cell r="M328" t="str">
            <v>Concluído</v>
          </cell>
          <cell r="N328">
            <v>29.24</v>
          </cell>
        </row>
        <row r="329">
          <cell r="F329" t="str">
            <v>DER</v>
          </cell>
          <cell r="J329">
            <v>2396962.35</v>
          </cell>
          <cell r="L329" t="str">
            <v>RA de Campinas</v>
          </cell>
          <cell r="M329" t="str">
            <v>Concluído</v>
          </cell>
          <cell r="N329">
            <v>0.3</v>
          </cell>
        </row>
        <row r="330">
          <cell r="F330" t="str">
            <v>DER</v>
          </cell>
          <cell r="J330">
            <v>52863887.229999997</v>
          </cell>
          <cell r="L330" t="str">
            <v>RA de São José dos Campos</v>
          </cell>
          <cell r="M330" t="str">
            <v>Concluído</v>
          </cell>
          <cell r="N330">
            <v>0</v>
          </cell>
        </row>
        <row r="331">
          <cell r="F331" t="str">
            <v>DER</v>
          </cell>
          <cell r="J331">
            <v>21158077.850000001</v>
          </cell>
          <cell r="L331" t="str">
            <v>RA de São José dos Campos</v>
          </cell>
          <cell r="M331" t="str">
            <v>Concluído</v>
          </cell>
          <cell r="N331">
            <v>0</v>
          </cell>
        </row>
        <row r="332">
          <cell r="F332" t="str">
            <v>DER</v>
          </cell>
          <cell r="J332">
            <v>595219.62</v>
          </cell>
          <cell r="L332" t="str">
            <v>Região Metropolitana de São Paulo</v>
          </cell>
          <cell r="M332" t="str">
            <v>Concluído</v>
          </cell>
          <cell r="N332">
            <v>0</v>
          </cell>
        </row>
        <row r="333">
          <cell r="F333" t="str">
            <v>DER</v>
          </cell>
          <cell r="J333">
            <v>559374.14</v>
          </cell>
          <cell r="L333" t="str">
            <v>RA de Campinas</v>
          </cell>
          <cell r="M333" t="str">
            <v>Concluído</v>
          </cell>
          <cell r="N333">
            <v>0</v>
          </cell>
        </row>
        <row r="334">
          <cell r="F334" t="str">
            <v>DER</v>
          </cell>
          <cell r="J334">
            <v>1296421.6200000001</v>
          </cell>
          <cell r="L334" t="str">
            <v>Região Metropolitana de São Paulo</v>
          </cell>
          <cell r="M334" t="str">
            <v>Concluído</v>
          </cell>
          <cell r="N334">
            <v>3</v>
          </cell>
        </row>
        <row r="335">
          <cell r="F335" t="str">
            <v>DER</v>
          </cell>
          <cell r="J335">
            <v>1189433.3700000001</v>
          </cell>
          <cell r="L335" t="str">
            <v>RA de São José dos Campos</v>
          </cell>
          <cell r="M335" t="str">
            <v>Concluído</v>
          </cell>
          <cell r="N335">
            <v>0</v>
          </cell>
        </row>
        <row r="336">
          <cell r="F336" t="str">
            <v>DER</v>
          </cell>
          <cell r="J336">
            <v>30116615.41</v>
          </cell>
          <cell r="L336" t="str">
            <v>RA de Itapeva</v>
          </cell>
          <cell r="M336" t="str">
            <v>Em Execução</v>
          </cell>
          <cell r="N336">
            <v>24.82</v>
          </cell>
        </row>
        <row r="337">
          <cell r="F337" t="str">
            <v>DER</v>
          </cell>
          <cell r="J337">
            <v>271192.74</v>
          </cell>
          <cell r="L337" t="str">
            <v>Região Metropolitana de São Paulo</v>
          </cell>
          <cell r="M337" t="str">
            <v>Concluído</v>
          </cell>
          <cell r="N337">
            <v>0</v>
          </cell>
        </row>
        <row r="338">
          <cell r="F338" t="str">
            <v>DER</v>
          </cell>
          <cell r="J338">
            <v>953708.78</v>
          </cell>
          <cell r="L338" t="str">
            <v>Região Metropolitana de São Paulo</v>
          </cell>
          <cell r="M338" t="str">
            <v>Concluído</v>
          </cell>
          <cell r="N338">
            <v>0</v>
          </cell>
        </row>
        <row r="339">
          <cell r="F339" t="str">
            <v>DER</v>
          </cell>
          <cell r="J339">
            <v>2333900</v>
          </cell>
          <cell r="L339" t="str">
            <v>RA de São José do Rio Preto</v>
          </cell>
          <cell r="M339" t="str">
            <v>Concluído</v>
          </cell>
          <cell r="N339">
            <v>0.62000000000000455</v>
          </cell>
        </row>
        <row r="340">
          <cell r="F340" t="str">
            <v>DER</v>
          </cell>
          <cell r="J340">
            <v>579521.48</v>
          </cell>
          <cell r="L340" t="str">
            <v>RA de Bauru</v>
          </cell>
          <cell r="M340" t="str">
            <v>Concluído</v>
          </cell>
          <cell r="N340">
            <v>0</v>
          </cell>
        </row>
        <row r="341">
          <cell r="F341" t="str">
            <v>DER</v>
          </cell>
          <cell r="J341">
            <v>984145.28</v>
          </cell>
          <cell r="L341" t="str">
            <v>Região Metropolitana de São Paulo</v>
          </cell>
          <cell r="M341" t="str">
            <v>Concluído</v>
          </cell>
          <cell r="N341">
            <v>0</v>
          </cell>
        </row>
        <row r="342">
          <cell r="F342" t="str">
            <v>DER</v>
          </cell>
          <cell r="J342">
            <v>4686758.8899999997</v>
          </cell>
          <cell r="L342" t="str">
            <v>RA de Ribeirão Preto</v>
          </cell>
          <cell r="M342" t="str">
            <v>Concluído</v>
          </cell>
          <cell r="N342">
            <v>0</v>
          </cell>
        </row>
        <row r="343">
          <cell r="F343" t="str">
            <v>DER</v>
          </cell>
          <cell r="J343">
            <v>31488189.84</v>
          </cell>
          <cell r="L343" t="str">
            <v>RA de Araçatuba</v>
          </cell>
          <cell r="M343" t="str">
            <v>Concluído</v>
          </cell>
          <cell r="N343">
            <v>0</v>
          </cell>
        </row>
        <row r="344">
          <cell r="F344" t="str">
            <v>DER</v>
          </cell>
          <cell r="J344">
            <v>4353427.4400000004</v>
          </cell>
          <cell r="L344" t="str">
            <v>RA de Campinas</v>
          </cell>
          <cell r="M344" t="str">
            <v>Concluído</v>
          </cell>
          <cell r="N344">
            <v>0</v>
          </cell>
        </row>
        <row r="345">
          <cell r="F345" t="str">
            <v>DER</v>
          </cell>
          <cell r="J345">
            <v>2819317.95</v>
          </cell>
          <cell r="L345" t="str">
            <v>Região Metropolitana de São Paulo</v>
          </cell>
          <cell r="M345" t="str">
            <v>Concluído</v>
          </cell>
          <cell r="N345">
            <v>0</v>
          </cell>
        </row>
        <row r="346">
          <cell r="F346" t="str">
            <v>DER</v>
          </cell>
          <cell r="J346">
            <v>16942482.289999999</v>
          </cell>
          <cell r="L346" t="str">
            <v>Região Metropolitana de São Paulo</v>
          </cell>
          <cell r="M346" t="str">
            <v>Concluído</v>
          </cell>
          <cell r="N346">
            <v>3.4</v>
          </cell>
        </row>
        <row r="347">
          <cell r="F347" t="str">
            <v>DER</v>
          </cell>
          <cell r="J347">
            <v>27869251.600000001</v>
          </cell>
          <cell r="L347" t="str">
            <v>RA de Campinas</v>
          </cell>
          <cell r="M347" t="str">
            <v>Concluído</v>
          </cell>
          <cell r="N347">
            <v>2</v>
          </cell>
        </row>
        <row r="348">
          <cell r="F348" t="str">
            <v>DER</v>
          </cell>
          <cell r="J348">
            <v>38100355.630000003</v>
          </cell>
          <cell r="L348" t="str">
            <v>Região Metropolitana de São Paulo</v>
          </cell>
          <cell r="M348" t="str">
            <v>Concluído</v>
          </cell>
          <cell r="N348">
            <v>1.8</v>
          </cell>
        </row>
        <row r="349">
          <cell r="F349" t="str">
            <v>DER</v>
          </cell>
          <cell r="J349">
            <v>2562206.71</v>
          </cell>
          <cell r="L349" t="str">
            <v>RA de Presidente Prudente</v>
          </cell>
          <cell r="M349" t="str">
            <v>Concluído</v>
          </cell>
          <cell r="N349">
            <v>0</v>
          </cell>
        </row>
        <row r="350">
          <cell r="F350" t="str">
            <v>DER</v>
          </cell>
          <cell r="J350">
            <v>176241270.72999999</v>
          </cell>
          <cell r="L350" t="str">
            <v>RA de Sorocaba</v>
          </cell>
          <cell r="M350" t="str">
            <v>Concluído</v>
          </cell>
          <cell r="N350">
            <v>30.22</v>
          </cell>
        </row>
        <row r="351">
          <cell r="F351" t="str">
            <v>DER</v>
          </cell>
          <cell r="J351">
            <v>26589099.289999999</v>
          </cell>
          <cell r="L351" t="str">
            <v>RA de Itapeva</v>
          </cell>
          <cell r="M351" t="str">
            <v>Concluído</v>
          </cell>
          <cell r="N351">
            <v>0</v>
          </cell>
        </row>
        <row r="352">
          <cell r="F352" t="str">
            <v>DER</v>
          </cell>
          <cell r="J352">
            <v>5509660.3399999999</v>
          </cell>
          <cell r="L352" t="str">
            <v>RA da Baixada Santista</v>
          </cell>
          <cell r="M352" t="str">
            <v>Concluído</v>
          </cell>
          <cell r="N352">
            <v>0</v>
          </cell>
        </row>
        <row r="353">
          <cell r="F353" t="str">
            <v>DER</v>
          </cell>
          <cell r="J353">
            <v>48863364.289999999</v>
          </cell>
          <cell r="L353" t="str">
            <v>RA de Campinas</v>
          </cell>
          <cell r="M353" t="str">
            <v>Em Execução</v>
          </cell>
          <cell r="N353">
            <v>6</v>
          </cell>
        </row>
        <row r="354">
          <cell r="F354" t="str">
            <v>DER</v>
          </cell>
          <cell r="J354">
            <v>124398143.97</v>
          </cell>
          <cell r="L354" t="str">
            <v>RA de Campinas</v>
          </cell>
          <cell r="M354" t="str">
            <v>Concluído</v>
          </cell>
          <cell r="N354">
            <v>3.14</v>
          </cell>
        </row>
        <row r="355">
          <cell r="F355" t="str">
            <v>DER</v>
          </cell>
          <cell r="J355">
            <v>6057256.54</v>
          </cell>
          <cell r="L355" t="str">
            <v>RA de Marília</v>
          </cell>
          <cell r="M355" t="str">
            <v>Concluído</v>
          </cell>
          <cell r="N355">
            <v>0</v>
          </cell>
        </row>
        <row r="356">
          <cell r="F356" t="str">
            <v>DER</v>
          </cell>
          <cell r="J356">
            <v>412510.91</v>
          </cell>
          <cell r="L356" t="str">
            <v>RA de Franca</v>
          </cell>
          <cell r="M356" t="str">
            <v>Concluído</v>
          </cell>
          <cell r="N356">
            <v>0</v>
          </cell>
        </row>
        <row r="357">
          <cell r="F357" t="str">
            <v>DER</v>
          </cell>
          <cell r="J357">
            <v>5316008.7</v>
          </cell>
          <cell r="L357" t="str">
            <v>RA de São José dos Campos</v>
          </cell>
          <cell r="M357" t="str">
            <v>Em execução</v>
          </cell>
          <cell r="N357">
            <v>0</v>
          </cell>
        </row>
        <row r="358">
          <cell r="F358" t="str">
            <v>DER</v>
          </cell>
          <cell r="J358">
            <v>1592803.76</v>
          </cell>
          <cell r="L358" t="str">
            <v>RA de São José dos Campos</v>
          </cell>
          <cell r="M358" t="str">
            <v>Concluído</v>
          </cell>
          <cell r="N358">
            <v>0</v>
          </cell>
        </row>
        <row r="359">
          <cell r="F359" t="str">
            <v>DER</v>
          </cell>
          <cell r="J359">
            <v>3087432.09</v>
          </cell>
          <cell r="L359" t="str">
            <v>Região Metropolitana de São Paulo</v>
          </cell>
          <cell r="M359" t="str">
            <v>Concluído</v>
          </cell>
          <cell r="N359">
            <v>0</v>
          </cell>
        </row>
        <row r="360">
          <cell r="F360" t="str">
            <v>DER</v>
          </cell>
          <cell r="J360">
            <v>20753730.859999999</v>
          </cell>
          <cell r="L360" t="str">
            <v>RA de São José dos Campos</v>
          </cell>
          <cell r="M360" t="str">
            <v>Concluído</v>
          </cell>
          <cell r="N360">
            <v>0</v>
          </cell>
        </row>
        <row r="361">
          <cell r="F361" t="str">
            <v>DER</v>
          </cell>
          <cell r="J361">
            <v>481375.09</v>
          </cell>
          <cell r="L361" t="str">
            <v>RA de São José dos Campos</v>
          </cell>
          <cell r="M361" t="str">
            <v>Concluído</v>
          </cell>
          <cell r="N361">
            <v>0</v>
          </cell>
        </row>
        <row r="362">
          <cell r="F362" t="str">
            <v>DER</v>
          </cell>
          <cell r="J362">
            <v>19380192.760000002</v>
          </cell>
          <cell r="L362" t="str">
            <v>RA de São José dos Campos</v>
          </cell>
          <cell r="M362" t="str">
            <v>Concluído</v>
          </cell>
          <cell r="N362">
            <v>38.799999999999997</v>
          </cell>
        </row>
        <row r="363">
          <cell r="F363" t="str">
            <v>DER</v>
          </cell>
          <cell r="J363">
            <v>3793719.61</v>
          </cell>
          <cell r="L363" t="str">
            <v>RA de São José dos Campos</v>
          </cell>
          <cell r="M363" t="str">
            <v>Concluído</v>
          </cell>
          <cell r="N363">
            <v>5.5</v>
          </cell>
        </row>
        <row r="364">
          <cell r="F364" t="str">
            <v>DER</v>
          </cell>
          <cell r="J364">
            <v>2557403.0699999998</v>
          </cell>
          <cell r="L364" t="str">
            <v>RA da Baixada Santista</v>
          </cell>
          <cell r="M364" t="str">
            <v>Concluído</v>
          </cell>
          <cell r="N364">
            <v>67.14</v>
          </cell>
        </row>
        <row r="365">
          <cell r="F365" t="str">
            <v>DER</v>
          </cell>
          <cell r="J365">
            <v>139752906.19999999</v>
          </cell>
          <cell r="L365" t="str">
            <v>Região Metropolitana de São Paulo</v>
          </cell>
          <cell r="M365" t="str">
            <v>Obra Contratada a Iniciar</v>
          </cell>
          <cell r="N365">
            <v>5.3599999999999994</v>
          </cell>
        </row>
        <row r="366">
          <cell r="F366" t="str">
            <v>DER</v>
          </cell>
          <cell r="J366">
            <v>136897591</v>
          </cell>
          <cell r="L366" t="str">
            <v>RA de Bauru</v>
          </cell>
          <cell r="M366" t="str">
            <v>Concluído</v>
          </cell>
          <cell r="N366">
            <v>27.63</v>
          </cell>
        </row>
        <row r="367">
          <cell r="F367" t="str">
            <v>DER</v>
          </cell>
          <cell r="J367">
            <v>11667606.77</v>
          </cell>
          <cell r="L367" t="str">
            <v>RA de São José dos Campos</v>
          </cell>
          <cell r="M367" t="str">
            <v>Em Execução</v>
          </cell>
          <cell r="N367">
            <v>0</v>
          </cell>
        </row>
        <row r="368">
          <cell r="F368" t="str">
            <v>DER</v>
          </cell>
          <cell r="J368">
            <v>36875599.020000003</v>
          </cell>
          <cell r="L368" t="str">
            <v>Região Metropolitana de São Paulo</v>
          </cell>
          <cell r="M368" t="str">
            <v>Em Execução</v>
          </cell>
          <cell r="N368">
            <v>9.5400000000000063</v>
          </cell>
        </row>
        <row r="369">
          <cell r="F369" t="str">
            <v>DER</v>
          </cell>
          <cell r="J369">
            <v>67114289.409999996</v>
          </cell>
          <cell r="L369" t="str">
            <v>RA de Barretos</v>
          </cell>
          <cell r="M369" t="str">
            <v>Em Execução</v>
          </cell>
          <cell r="N369">
            <v>0</v>
          </cell>
        </row>
        <row r="370">
          <cell r="F370" t="str">
            <v>DER</v>
          </cell>
          <cell r="J370">
            <v>41828917.32</v>
          </cell>
          <cell r="L370" t="str">
            <v>RA de Franca</v>
          </cell>
          <cell r="M370" t="str">
            <v>Concluído</v>
          </cell>
          <cell r="N370">
            <v>11.4</v>
          </cell>
        </row>
        <row r="371">
          <cell r="F371" t="str">
            <v>DER</v>
          </cell>
          <cell r="J371">
            <v>8621287.0700000003</v>
          </cell>
          <cell r="L371" t="str">
            <v>RA de Campinas</v>
          </cell>
          <cell r="M371" t="str">
            <v>Concluído</v>
          </cell>
          <cell r="N371">
            <v>3.5</v>
          </cell>
        </row>
        <row r="372">
          <cell r="F372" t="str">
            <v>DER</v>
          </cell>
          <cell r="J372">
            <v>15132181.26</v>
          </cell>
          <cell r="L372" t="str">
            <v>RA de Campinas</v>
          </cell>
          <cell r="M372" t="str">
            <v>Obra Contratada a Iniciar</v>
          </cell>
          <cell r="N372">
            <v>10.7</v>
          </cell>
        </row>
        <row r="373">
          <cell r="F373" t="str">
            <v>DER</v>
          </cell>
          <cell r="J373">
            <v>3844274.09</v>
          </cell>
          <cell r="L373" t="str">
            <v>RA de Campinas</v>
          </cell>
          <cell r="M373" t="str">
            <v>Concluído</v>
          </cell>
          <cell r="N373">
            <v>3.3</v>
          </cell>
        </row>
        <row r="374">
          <cell r="F374" t="str">
            <v>DER</v>
          </cell>
          <cell r="J374">
            <v>18182449.02</v>
          </cell>
          <cell r="L374" t="str">
            <v>RA de Campinas</v>
          </cell>
          <cell r="M374" t="str">
            <v>Concluído</v>
          </cell>
          <cell r="N374">
            <v>12.45</v>
          </cell>
        </row>
        <row r="375">
          <cell r="F375" t="str">
            <v>DER</v>
          </cell>
          <cell r="J375">
            <v>9096010.3300000001</v>
          </cell>
          <cell r="L375" t="str">
            <v>RA de Campinas</v>
          </cell>
          <cell r="M375" t="str">
            <v>Concluído</v>
          </cell>
          <cell r="N375">
            <v>5</v>
          </cell>
        </row>
        <row r="376">
          <cell r="F376" t="str">
            <v>DER</v>
          </cell>
          <cell r="J376">
            <v>4551404.53</v>
          </cell>
          <cell r="L376" t="str">
            <v>RA de Campinas</v>
          </cell>
          <cell r="M376" t="str">
            <v>Concluído</v>
          </cell>
          <cell r="N376">
            <v>2.6</v>
          </cell>
        </row>
        <row r="377">
          <cell r="F377" t="str">
            <v>DER</v>
          </cell>
          <cell r="J377">
            <v>6546410.3700000001</v>
          </cell>
          <cell r="L377" t="str">
            <v>RA de Campinas</v>
          </cell>
          <cell r="M377" t="str">
            <v>Concluído</v>
          </cell>
          <cell r="N377">
            <v>3</v>
          </cell>
        </row>
        <row r="378">
          <cell r="F378" t="str">
            <v>DER</v>
          </cell>
          <cell r="J378">
            <v>10483805.9</v>
          </cell>
          <cell r="L378" t="str">
            <v>RA de Campinas</v>
          </cell>
          <cell r="M378" t="str">
            <v>Concluído</v>
          </cell>
          <cell r="N378">
            <v>5.4349999999999996</v>
          </cell>
        </row>
        <row r="379">
          <cell r="F379" t="str">
            <v>DER</v>
          </cell>
          <cell r="J379">
            <v>11084771.630000001</v>
          </cell>
          <cell r="L379" t="str">
            <v>RA de Campinas</v>
          </cell>
          <cell r="M379" t="str">
            <v>Concluído</v>
          </cell>
          <cell r="N379">
            <v>8</v>
          </cell>
        </row>
        <row r="380">
          <cell r="F380" t="str">
            <v>DER</v>
          </cell>
          <cell r="J380">
            <v>9930522.3900000006</v>
          </cell>
          <cell r="L380" t="str">
            <v>RA de Campinas</v>
          </cell>
          <cell r="M380" t="str">
            <v>Concluído</v>
          </cell>
          <cell r="N380">
            <v>5.2</v>
          </cell>
        </row>
        <row r="381">
          <cell r="F381" t="str">
            <v>DER</v>
          </cell>
          <cell r="J381">
            <v>4029487.48</v>
          </cell>
          <cell r="L381" t="str">
            <v>RA de Campinas</v>
          </cell>
          <cell r="M381" t="str">
            <v>Concluído</v>
          </cell>
          <cell r="N381">
            <v>3.23</v>
          </cell>
        </row>
        <row r="382">
          <cell r="F382" t="str">
            <v>DER</v>
          </cell>
          <cell r="J382">
            <v>14705473.32</v>
          </cell>
          <cell r="L382" t="str">
            <v>RA de Sorocaba</v>
          </cell>
          <cell r="M382" t="str">
            <v>Em Execução</v>
          </cell>
          <cell r="N382">
            <v>4.84</v>
          </cell>
        </row>
        <row r="383">
          <cell r="F383" t="str">
            <v>DER</v>
          </cell>
          <cell r="J383">
            <v>22887531.579999998</v>
          </cell>
          <cell r="L383" t="str">
            <v>RA de Sorocaba</v>
          </cell>
          <cell r="M383" t="str">
            <v>Em Execução</v>
          </cell>
          <cell r="N383">
            <v>8.8829999999999991</v>
          </cell>
        </row>
        <row r="384">
          <cell r="F384" t="str">
            <v>DER</v>
          </cell>
          <cell r="J384">
            <v>14434355.199999999</v>
          </cell>
          <cell r="L384" t="str">
            <v>RA de Itapeva</v>
          </cell>
          <cell r="M384" t="str">
            <v>Em Execução</v>
          </cell>
          <cell r="N384">
            <v>14.75</v>
          </cell>
        </row>
        <row r="385">
          <cell r="F385" t="str">
            <v>DER</v>
          </cell>
          <cell r="J385">
            <v>7381493.3799999999</v>
          </cell>
          <cell r="L385" t="str">
            <v>RA de Sorocaba</v>
          </cell>
          <cell r="M385" t="str">
            <v>Em Execução</v>
          </cell>
          <cell r="N385">
            <v>2</v>
          </cell>
        </row>
        <row r="386">
          <cell r="F386" t="str">
            <v>DER</v>
          </cell>
          <cell r="J386">
            <v>11486475.6</v>
          </cell>
          <cell r="L386" t="str">
            <v>RA de Sorocaba</v>
          </cell>
          <cell r="M386" t="str">
            <v>Em Execução</v>
          </cell>
          <cell r="N386">
            <v>5.2949999999999999</v>
          </cell>
        </row>
        <row r="387">
          <cell r="F387" t="str">
            <v>DER</v>
          </cell>
          <cell r="J387">
            <v>12888578.529999999</v>
          </cell>
          <cell r="L387" t="str">
            <v>RA de Sorocaba</v>
          </cell>
          <cell r="M387" t="str">
            <v>Concluído</v>
          </cell>
          <cell r="N387">
            <v>10.3</v>
          </cell>
        </row>
        <row r="388">
          <cell r="F388" t="str">
            <v>DER</v>
          </cell>
          <cell r="J388">
            <v>10961922.23</v>
          </cell>
          <cell r="L388" t="str">
            <v>RA de Sorocaba</v>
          </cell>
          <cell r="M388" t="str">
            <v>Concluído</v>
          </cell>
          <cell r="N388">
            <v>3.7450000000000001</v>
          </cell>
        </row>
        <row r="389">
          <cell r="F389" t="str">
            <v>DER</v>
          </cell>
          <cell r="J389">
            <v>5297695.12</v>
          </cell>
          <cell r="L389" t="str">
            <v>RA de Sorocaba</v>
          </cell>
          <cell r="M389" t="str">
            <v>Concluído</v>
          </cell>
          <cell r="N389">
            <v>3.8</v>
          </cell>
        </row>
        <row r="390">
          <cell r="F390" t="str">
            <v>DER</v>
          </cell>
          <cell r="J390">
            <v>24018354.460000001</v>
          </cell>
          <cell r="L390" t="str">
            <v>RA de Bauru</v>
          </cell>
          <cell r="M390" t="str">
            <v>Em Execução</v>
          </cell>
          <cell r="N390">
            <v>12.82</v>
          </cell>
        </row>
        <row r="391">
          <cell r="F391" t="str">
            <v>DER</v>
          </cell>
          <cell r="J391">
            <v>1163003.78</v>
          </cell>
          <cell r="L391" t="str">
            <v>RA de Bauru</v>
          </cell>
          <cell r="M391" t="str">
            <v>Concluído</v>
          </cell>
          <cell r="N391">
            <v>1.55</v>
          </cell>
        </row>
        <row r="392">
          <cell r="F392" t="str">
            <v>DER</v>
          </cell>
          <cell r="J392">
            <v>17674432.199999999</v>
          </cell>
          <cell r="L392" t="str">
            <v>RA Central</v>
          </cell>
          <cell r="M392" t="str">
            <v>Em Execução</v>
          </cell>
          <cell r="N392">
            <v>5.5</v>
          </cell>
        </row>
        <row r="393">
          <cell r="F393" t="str">
            <v>DER</v>
          </cell>
          <cell r="J393">
            <v>17813573.920000002</v>
          </cell>
          <cell r="L393" t="str">
            <v>RA Central</v>
          </cell>
          <cell r="M393" t="str">
            <v>Concluído</v>
          </cell>
          <cell r="N393">
            <v>4.8979999999999997</v>
          </cell>
        </row>
        <row r="394">
          <cell r="F394" t="str">
            <v>DER</v>
          </cell>
          <cell r="J394">
            <v>16692612.75</v>
          </cell>
          <cell r="L394" t="str">
            <v>RA Central</v>
          </cell>
          <cell r="M394" t="str">
            <v>Em Execução</v>
          </cell>
          <cell r="N394">
            <v>13.4</v>
          </cell>
        </row>
        <row r="395">
          <cell r="F395" t="str">
            <v>DER</v>
          </cell>
          <cell r="J395">
            <v>7124032.9800000004</v>
          </cell>
          <cell r="L395" t="str">
            <v>RA Central</v>
          </cell>
          <cell r="M395" t="str">
            <v>Concluído</v>
          </cell>
          <cell r="N395">
            <v>2.0750000000000002</v>
          </cell>
        </row>
        <row r="396">
          <cell r="F396" t="str">
            <v>DER</v>
          </cell>
          <cell r="J396">
            <v>9643919.1899999995</v>
          </cell>
          <cell r="L396" t="str">
            <v>RA de Ribeirão Preto</v>
          </cell>
          <cell r="M396" t="str">
            <v>Concluído</v>
          </cell>
          <cell r="N396">
            <v>2.35</v>
          </cell>
        </row>
        <row r="397">
          <cell r="F397" t="str">
            <v>DER</v>
          </cell>
          <cell r="J397">
            <v>2974809.7</v>
          </cell>
          <cell r="L397" t="str">
            <v>RA Central</v>
          </cell>
          <cell r="M397" t="str">
            <v>Em Execução</v>
          </cell>
          <cell r="N397">
            <v>3.55</v>
          </cell>
        </row>
        <row r="398">
          <cell r="F398" t="str">
            <v>DER</v>
          </cell>
          <cell r="J398">
            <v>13237717.529999999</v>
          </cell>
          <cell r="L398" t="str">
            <v>RA Central</v>
          </cell>
          <cell r="M398" t="str">
            <v>Concluído</v>
          </cell>
          <cell r="N398">
            <v>16.37</v>
          </cell>
        </row>
        <row r="399">
          <cell r="F399" t="str">
            <v>DER</v>
          </cell>
          <cell r="J399">
            <v>13263406.289999999</v>
          </cell>
          <cell r="L399" t="str">
            <v>RA Central</v>
          </cell>
          <cell r="M399" t="str">
            <v>Concluído</v>
          </cell>
          <cell r="N399">
            <v>7.4</v>
          </cell>
        </row>
        <row r="400">
          <cell r="F400" t="str">
            <v>DER</v>
          </cell>
          <cell r="J400">
            <v>37628908.649999999</v>
          </cell>
          <cell r="L400" t="str">
            <v>RA de São José dos Campos</v>
          </cell>
          <cell r="M400" t="str">
            <v>Em Execução</v>
          </cell>
          <cell r="N400">
            <v>15.5</v>
          </cell>
        </row>
        <row r="401">
          <cell r="F401" t="str">
            <v>DER</v>
          </cell>
          <cell r="J401">
            <v>16949242.440000001</v>
          </cell>
          <cell r="L401" t="str">
            <v>RA de São José dos Campos</v>
          </cell>
          <cell r="M401" t="str">
            <v>Concluído</v>
          </cell>
          <cell r="N401">
            <v>19.649999999999999</v>
          </cell>
        </row>
        <row r="402">
          <cell r="F402" t="str">
            <v>DER</v>
          </cell>
          <cell r="J402">
            <v>54989303.700000003</v>
          </cell>
          <cell r="L402" t="str">
            <v>RA de São José dos Campos</v>
          </cell>
          <cell r="M402" t="str">
            <v>Em Execução</v>
          </cell>
          <cell r="N402">
            <v>19.395</v>
          </cell>
        </row>
        <row r="403">
          <cell r="F403" t="str">
            <v>DER</v>
          </cell>
          <cell r="J403">
            <v>60526478.780000001</v>
          </cell>
          <cell r="L403" t="str">
            <v>RA de São José dos Campos</v>
          </cell>
          <cell r="M403" t="str">
            <v>Em Execução</v>
          </cell>
          <cell r="N403">
            <v>20.92</v>
          </cell>
        </row>
        <row r="404">
          <cell r="F404" t="str">
            <v>DER</v>
          </cell>
          <cell r="J404">
            <v>3081516.28</v>
          </cell>
          <cell r="L404" t="str">
            <v>RA de São José dos Campos</v>
          </cell>
          <cell r="M404" t="str">
            <v>Concluído</v>
          </cell>
          <cell r="N404">
            <v>3.44</v>
          </cell>
        </row>
        <row r="405">
          <cell r="F405" t="str">
            <v>DER</v>
          </cell>
          <cell r="J405">
            <v>27622832.510000002</v>
          </cell>
          <cell r="L405" t="str">
            <v>RA de Sorocaba</v>
          </cell>
          <cell r="M405" t="str">
            <v>Em Execução</v>
          </cell>
          <cell r="N405">
            <v>12.6</v>
          </cell>
        </row>
        <row r="406">
          <cell r="F406" t="str">
            <v>DER</v>
          </cell>
          <cell r="J406">
            <v>19564627.309999999</v>
          </cell>
          <cell r="L406" t="str">
            <v>RA de Marília</v>
          </cell>
          <cell r="M406" t="str">
            <v>Concluído</v>
          </cell>
          <cell r="N406">
            <v>23.75</v>
          </cell>
        </row>
        <row r="407">
          <cell r="F407" t="str">
            <v>DER</v>
          </cell>
          <cell r="J407">
            <v>9599516.9900000002</v>
          </cell>
          <cell r="L407" t="str">
            <v>RA de Marília</v>
          </cell>
          <cell r="M407" t="str">
            <v>Concluído</v>
          </cell>
          <cell r="N407">
            <v>4.9400000000000004</v>
          </cell>
        </row>
        <row r="408">
          <cell r="F408" t="str">
            <v>DER</v>
          </cell>
          <cell r="J408">
            <v>2887671.65</v>
          </cell>
          <cell r="L408" t="str">
            <v>RA de Marília</v>
          </cell>
          <cell r="M408" t="str">
            <v>Em Execução</v>
          </cell>
          <cell r="N408">
            <v>2.8</v>
          </cell>
        </row>
        <row r="409">
          <cell r="F409" t="str">
            <v>DER</v>
          </cell>
          <cell r="J409">
            <v>6084731.5700000003</v>
          </cell>
          <cell r="L409" t="str">
            <v>RA de Marília</v>
          </cell>
          <cell r="M409" t="str">
            <v>Concluído</v>
          </cell>
          <cell r="N409">
            <v>1.478</v>
          </cell>
        </row>
        <row r="410">
          <cell r="F410" t="str">
            <v>DER</v>
          </cell>
          <cell r="J410">
            <v>11551956.550000001</v>
          </cell>
          <cell r="L410" t="str">
            <v>RA de Marília</v>
          </cell>
          <cell r="M410" t="str">
            <v>Em Execução</v>
          </cell>
          <cell r="N410">
            <v>6.02</v>
          </cell>
        </row>
        <row r="411">
          <cell r="F411" t="str">
            <v>DER</v>
          </cell>
          <cell r="J411">
            <v>19297520.09</v>
          </cell>
          <cell r="L411" t="str">
            <v>RA de Franca</v>
          </cell>
          <cell r="M411" t="str">
            <v>Em Execução</v>
          </cell>
          <cell r="N411">
            <v>24</v>
          </cell>
        </row>
        <row r="412">
          <cell r="F412" t="str">
            <v>DER</v>
          </cell>
          <cell r="J412">
            <v>11396525.42</v>
          </cell>
          <cell r="L412" t="str">
            <v>RA de Ribeirão Preto</v>
          </cell>
          <cell r="M412" t="str">
            <v>Em Execução</v>
          </cell>
          <cell r="N412">
            <v>6.64</v>
          </cell>
        </row>
        <row r="413">
          <cell r="F413" t="str">
            <v>DER</v>
          </cell>
          <cell r="J413">
            <v>23697210.940000001</v>
          </cell>
          <cell r="L413" t="str">
            <v>RA de Franca</v>
          </cell>
          <cell r="M413" t="str">
            <v>Em Execução</v>
          </cell>
          <cell r="N413">
            <v>14.1</v>
          </cell>
        </row>
        <row r="414">
          <cell r="F414" t="str">
            <v>DER</v>
          </cell>
          <cell r="J414">
            <v>10384651.220000001</v>
          </cell>
          <cell r="L414" t="str">
            <v>RA de São José do Rio Preto</v>
          </cell>
          <cell r="M414" t="str">
            <v>Em Execução</v>
          </cell>
          <cell r="N414">
            <v>12.9</v>
          </cell>
        </row>
        <row r="415">
          <cell r="F415" t="str">
            <v>DER</v>
          </cell>
          <cell r="J415">
            <v>11091421.439999999</v>
          </cell>
          <cell r="L415" t="str">
            <v>RA de São José do Rio Preto</v>
          </cell>
          <cell r="M415" t="str">
            <v>Em Execução</v>
          </cell>
          <cell r="N415">
            <v>13</v>
          </cell>
        </row>
        <row r="416">
          <cell r="F416" t="str">
            <v>DER</v>
          </cell>
          <cell r="J416">
            <v>12484525.119999999</v>
          </cell>
          <cell r="L416" t="str">
            <v>RA de São José do Rio Preto</v>
          </cell>
          <cell r="M416" t="str">
            <v>Concluído</v>
          </cell>
          <cell r="N416">
            <v>10.25</v>
          </cell>
        </row>
        <row r="417">
          <cell r="F417" t="str">
            <v>DER</v>
          </cell>
          <cell r="J417">
            <v>4695635.16</v>
          </cell>
          <cell r="L417" t="str">
            <v>RA de São José do Rio Preto</v>
          </cell>
          <cell r="M417" t="str">
            <v>Em Execução</v>
          </cell>
          <cell r="N417">
            <v>10.7</v>
          </cell>
        </row>
        <row r="418">
          <cell r="F418" t="str">
            <v>DER</v>
          </cell>
          <cell r="J418">
            <v>34638812.719999999</v>
          </cell>
          <cell r="L418" t="str">
            <v>RA de São José do Rio Preto</v>
          </cell>
          <cell r="M418" t="str">
            <v>Em Execução</v>
          </cell>
          <cell r="N418">
            <v>9</v>
          </cell>
        </row>
        <row r="419">
          <cell r="F419" t="str">
            <v>DER</v>
          </cell>
          <cell r="J419">
            <v>16557268.949999999</v>
          </cell>
          <cell r="L419" t="str">
            <v>RA de São José do Rio Preto</v>
          </cell>
          <cell r="M419" t="str">
            <v>Em Execução</v>
          </cell>
          <cell r="N419">
            <v>16.79</v>
          </cell>
        </row>
        <row r="420">
          <cell r="F420" t="str">
            <v>DER</v>
          </cell>
          <cell r="J420">
            <v>51150031.799999997</v>
          </cell>
          <cell r="L420" t="str">
            <v>RA de São José do Rio Preto</v>
          </cell>
          <cell r="M420" t="str">
            <v>Em Execução</v>
          </cell>
          <cell r="N420">
            <v>16.100000000000001</v>
          </cell>
        </row>
        <row r="421">
          <cell r="F421" t="str">
            <v>DER</v>
          </cell>
          <cell r="J421">
            <v>8545268.4299999997</v>
          </cell>
          <cell r="L421" t="str">
            <v>RA de São José do Rio Preto</v>
          </cell>
          <cell r="M421" t="str">
            <v>Concluído</v>
          </cell>
          <cell r="N421">
            <v>1.5</v>
          </cell>
        </row>
        <row r="422">
          <cell r="F422" t="str">
            <v>DER</v>
          </cell>
          <cell r="J422">
            <v>28342937.510000002</v>
          </cell>
          <cell r="L422" t="str">
            <v>RA de São José do Rio Preto</v>
          </cell>
          <cell r="M422" t="str">
            <v>Em Execução</v>
          </cell>
          <cell r="N422">
            <v>10.53</v>
          </cell>
        </row>
        <row r="423">
          <cell r="F423" t="str">
            <v>DER</v>
          </cell>
          <cell r="J423">
            <v>23307757.109999999</v>
          </cell>
          <cell r="L423" t="str">
            <v>RA de São José do Rio Preto</v>
          </cell>
          <cell r="M423" t="str">
            <v>Em Execução</v>
          </cell>
          <cell r="N423">
            <v>10</v>
          </cell>
        </row>
        <row r="424">
          <cell r="F424" t="str">
            <v>DER</v>
          </cell>
          <cell r="J424">
            <v>32845044.940000001</v>
          </cell>
          <cell r="L424" t="str">
            <v>RA de São José do Rio Preto</v>
          </cell>
          <cell r="M424" t="str">
            <v>Em Execução</v>
          </cell>
          <cell r="N424">
            <v>7</v>
          </cell>
        </row>
        <row r="425">
          <cell r="F425" t="str">
            <v>DER</v>
          </cell>
          <cell r="J425">
            <v>15798585</v>
          </cell>
          <cell r="L425" t="str">
            <v>RA de São José do Rio Preto</v>
          </cell>
          <cell r="M425" t="str">
            <v>Concluído</v>
          </cell>
          <cell r="N425">
            <v>5.1130000000000004</v>
          </cell>
        </row>
        <row r="426">
          <cell r="F426" t="str">
            <v>DER</v>
          </cell>
          <cell r="J426">
            <v>15970962.6</v>
          </cell>
          <cell r="L426" t="str">
            <v>RA de São José do Rio Preto</v>
          </cell>
          <cell r="M426" t="str">
            <v>Em Execução</v>
          </cell>
          <cell r="N426">
            <v>4.5999999999999996</v>
          </cell>
        </row>
        <row r="427">
          <cell r="F427" t="str">
            <v>DER</v>
          </cell>
          <cell r="J427">
            <v>3259387.23</v>
          </cell>
          <cell r="L427" t="str">
            <v>RA de São José do Rio Preto</v>
          </cell>
          <cell r="M427" t="str">
            <v>Obra Contratada a Iniciar</v>
          </cell>
          <cell r="N427">
            <v>1</v>
          </cell>
        </row>
        <row r="428">
          <cell r="F428" t="str">
            <v>DER</v>
          </cell>
          <cell r="J428">
            <v>19266983.859999999</v>
          </cell>
          <cell r="L428" t="str">
            <v>RA de São José do Rio Preto</v>
          </cell>
          <cell r="M428" t="str">
            <v>Em Execução</v>
          </cell>
          <cell r="N428">
            <v>6.7</v>
          </cell>
        </row>
        <row r="429">
          <cell r="F429" t="str">
            <v>DER</v>
          </cell>
          <cell r="J429">
            <v>24685888.84</v>
          </cell>
          <cell r="L429" t="str">
            <v>RA de São José do Rio Preto</v>
          </cell>
          <cell r="M429" t="str">
            <v>Em Execução</v>
          </cell>
          <cell r="N429">
            <v>19.3</v>
          </cell>
        </row>
        <row r="430">
          <cell r="F430" t="str">
            <v>DER</v>
          </cell>
          <cell r="J430">
            <v>20833300.73</v>
          </cell>
          <cell r="L430" t="str">
            <v>RA de São José do Rio Preto</v>
          </cell>
          <cell r="M430" t="str">
            <v>Obra Contratada a Iniciar</v>
          </cell>
          <cell r="N430">
            <v>10</v>
          </cell>
        </row>
        <row r="431">
          <cell r="F431" t="str">
            <v>DER</v>
          </cell>
          <cell r="J431">
            <v>10128596.35</v>
          </cell>
          <cell r="L431" t="str">
            <v>RA de São José do Rio Preto</v>
          </cell>
          <cell r="M431" t="str">
            <v>Obra Contratada a iniciar</v>
          </cell>
          <cell r="N431">
            <v>6.15</v>
          </cell>
        </row>
        <row r="432">
          <cell r="F432" t="str">
            <v>DER</v>
          </cell>
          <cell r="J432">
            <v>2838393.98</v>
          </cell>
          <cell r="L432" t="str">
            <v>RA de São José do Rio Preto</v>
          </cell>
          <cell r="M432" t="str">
            <v>Concluído</v>
          </cell>
          <cell r="N432">
            <v>2.15</v>
          </cell>
        </row>
        <row r="433">
          <cell r="F433" t="str">
            <v>DER</v>
          </cell>
          <cell r="J433">
            <v>26323474.859999999</v>
          </cell>
          <cell r="L433" t="str">
            <v>Região Metropolitana de São Paulo</v>
          </cell>
          <cell r="M433" t="str">
            <v>Em Execução</v>
          </cell>
          <cell r="N433">
            <v>8.3320000000000007</v>
          </cell>
        </row>
        <row r="434">
          <cell r="F434" t="str">
            <v>DER</v>
          </cell>
          <cell r="J434">
            <v>9130968.7599999998</v>
          </cell>
          <cell r="L434" t="str">
            <v>Região Metropolitana de São Paulo</v>
          </cell>
          <cell r="M434" t="str">
            <v>Concluído</v>
          </cell>
          <cell r="N434">
            <v>5.25</v>
          </cell>
        </row>
        <row r="435">
          <cell r="F435" t="str">
            <v>DER</v>
          </cell>
          <cell r="J435">
            <v>35293889.020000003</v>
          </cell>
          <cell r="L435" t="str">
            <v>Região Metropolitana de São Paulo</v>
          </cell>
          <cell r="M435" t="str">
            <v>Em Execução</v>
          </cell>
          <cell r="N435">
            <v>8.9510000000000005</v>
          </cell>
        </row>
        <row r="436">
          <cell r="F436" t="str">
            <v>DER</v>
          </cell>
          <cell r="J436">
            <v>25140684.989999998</v>
          </cell>
          <cell r="L436" t="str">
            <v>RA de Araçatuba</v>
          </cell>
          <cell r="M436" t="str">
            <v>Concluído</v>
          </cell>
          <cell r="N436">
            <v>8.1150000000000002</v>
          </cell>
        </row>
        <row r="437">
          <cell r="F437" t="str">
            <v>DER</v>
          </cell>
          <cell r="J437">
            <v>3702886.57</v>
          </cell>
          <cell r="L437" t="str">
            <v>RA de Araçatuba</v>
          </cell>
          <cell r="M437" t="str">
            <v>Concluído</v>
          </cell>
          <cell r="N437">
            <v>6.1</v>
          </cell>
        </row>
        <row r="438">
          <cell r="F438" t="str">
            <v>DER</v>
          </cell>
          <cell r="J438">
            <v>15151619.85</v>
          </cell>
          <cell r="L438" t="str">
            <v>RA de Araçatuba</v>
          </cell>
          <cell r="M438" t="str">
            <v>Concluído</v>
          </cell>
          <cell r="N438">
            <v>18.8</v>
          </cell>
        </row>
        <row r="439">
          <cell r="F439" t="str">
            <v>DER</v>
          </cell>
          <cell r="J439">
            <v>23444622.890000001</v>
          </cell>
          <cell r="L439" t="str">
            <v>RA de Araçatuba</v>
          </cell>
          <cell r="M439" t="str">
            <v>Em Execução</v>
          </cell>
          <cell r="N439">
            <v>7.6</v>
          </cell>
        </row>
        <row r="440">
          <cell r="F440" t="str">
            <v>DER</v>
          </cell>
          <cell r="J440">
            <v>10378164.91</v>
          </cell>
          <cell r="L440" t="str">
            <v>RA de Araçatuba</v>
          </cell>
          <cell r="M440" t="str">
            <v>Concluído</v>
          </cell>
          <cell r="N440">
            <v>19.59</v>
          </cell>
        </row>
        <row r="441">
          <cell r="F441" t="str">
            <v>DER</v>
          </cell>
          <cell r="J441">
            <v>7283548.9500000002</v>
          </cell>
          <cell r="L441" t="str">
            <v>RA de Araçatuba</v>
          </cell>
          <cell r="M441" t="str">
            <v>Concluído</v>
          </cell>
          <cell r="N441">
            <v>2.46</v>
          </cell>
        </row>
        <row r="442">
          <cell r="F442" t="str">
            <v>DER</v>
          </cell>
          <cell r="J442">
            <v>6551625.25</v>
          </cell>
          <cell r="L442" t="str">
            <v>RA de Araçatuba</v>
          </cell>
          <cell r="M442" t="str">
            <v>Concluído</v>
          </cell>
          <cell r="N442">
            <v>5.8</v>
          </cell>
        </row>
        <row r="443">
          <cell r="F443" t="str">
            <v>DER</v>
          </cell>
          <cell r="J443">
            <v>48258370.829999998</v>
          </cell>
          <cell r="L443" t="str">
            <v>RA de Araçatuba</v>
          </cell>
          <cell r="M443" t="str">
            <v>Concluído</v>
          </cell>
          <cell r="N443">
            <v>15.26</v>
          </cell>
        </row>
        <row r="444">
          <cell r="F444" t="str">
            <v>DER</v>
          </cell>
          <cell r="J444">
            <v>21709807.460000001</v>
          </cell>
          <cell r="L444" t="str">
            <v>RA de Araçatuba</v>
          </cell>
          <cell r="M444" t="str">
            <v>Em Execução</v>
          </cell>
          <cell r="N444">
            <v>5.0659999999999998</v>
          </cell>
        </row>
        <row r="445">
          <cell r="F445" t="str">
            <v>DER</v>
          </cell>
          <cell r="J445">
            <v>11126062.640000001</v>
          </cell>
          <cell r="L445" t="str">
            <v>RA de Araçatuba</v>
          </cell>
          <cell r="M445" t="str">
            <v>Obra Contratada a iniciar</v>
          </cell>
          <cell r="N445">
            <v>5.36</v>
          </cell>
        </row>
        <row r="446">
          <cell r="F446" t="str">
            <v>DER</v>
          </cell>
          <cell r="J446">
            <v>17225072.899999999</v>
          </cell>
          <cell r="L446" t="str">
            <v>RA de Araçatuba</v>
          </cell>
          <cell r="M446" t="str">
            <v>Em Execução</v>
          </cell>
          <cell r="N446">
            <v>5.6310000000000002</v>
          </cell>
        </row>
        <row r="447">
          <cell r="F447" t="str">
            <v>DER</v>
          </cell>
          <cell r="J447">
            <v>15898908.949999999</v>
          </cell>
          <cell r="L447" t="str">
            <v>RA de Presidente Prudente</v>
          </cell>
          <cell r="M447" t="str">
            <v>Em Execução</v>
          </cell>
          <cell r="N447">
            <v>8.16</v>
          </cell>
        </row>
        <row r="448">
          <cell r="F448" t="str">
            <v>DER</v>
          </cell>
          <cell r="J448">
            <v>20119397.780000001</v>
          </cell>
          <cell r="L448" t="str">
            <v>RA de Presidente Prudente</v>
          </cell>
          <cell r="M448" t="str">
            <v>Em Execução</v>
          </cell>
          <cell r="N448">
            <v>5.92</v>
          </cell>
        </row>
        <row r="449">
          <cell r="F449" t="str">
            <v>DER</v>
          </cell>
          <cell r="J449">
            <v>16471685.66</v>
          </cell>
          <cell r="L449" t="str">
            <v>RA de Presidente Prudente</v>
          </cell>
          <cell r="M449" t="str">
            <v>Em Execução</v>
          </cell>
          <cell r="N449">
            <v>4.92</v>
          </cell>
        </row>
        <row r="450">
          <cell r="F450" t="str">
            <v>DER</v>
          </cell>
          <cell r="J450">
            <v>15433403.470000001</v>
          </cell>
          <cell r="L450" t="str">
            <v>RA de Presidente Prudente</v>
          </cell>
          <cell r="M450" t="str">
            <v>Concluído</v>
          </cell>
          <cell r="N450">
            <v>5.56</v>
          </cell>
        </row>
        <row r="451">
          <cell r="F451" t="str">
            <v>DER</v>
          </cell>
          <cell r="J451">
            <v>21191481.949999999</v>
          </cell>
          <cell r="L451" t="str">
            <v>RA de Presidente Prudente</v>
          </cell>
          <cell r="M451" t="str">
            <v>Em Execução</v>
          </cell>
          <cell r="N451">
            <v>28.7</v>
          </cell>
        </row>
        <row r="452">
          <cell r="F452" t="str">
            <v>DER</v>
          </cell>
          <cell r="J452">
            <v>23290694.640000001</v>
          </cell>
          <cell r="L452" t="str">
            <v>RA de Presidente Prudente</v>
          </cell>
          <cell r="M452" t="str">
            <v>Em Execução</v>
          </cell>
          <cell r="N452">
            <v>21.7</v>
          </cell>
        </row>
        <row r="453">
          <cell r="F453" t="str">
            <v>DER</v>
          </cell>
          <cell r="J453">
            <v>16367842.5</v>
          </cell>
          <cell r="L453" t="str">
            <v>RA de Campinas</v>
          </cell>
          <cell r="M453" t="str">
            <v>Em Execução</v>
          </cell>
          <cell r="N453">
            <v>5.7720000000000002</v>
          </cell>
        </row>
        <row r="454">
          <cell r="F454" t="str">
            <v>DER</v>
          </cell>
          <cell r="J454">
            <v>31016828.809999999</v>
          </cell>
          <cell r="L454" t="str">
            <v>RA de Campinas</v>
          </cell>
          <cell r="M454" t="str">
            <v>Em Execução</v>
          </cell>
          <cell r="N454">
            <v>15.63</v>
          </cell>
        </row>
        <row r="455">
          <cell r="F455" t="str">
            <v>DER</v>
          </cell>
          <cell r="J455">
            <v>27043275.280000001</v>
          </cell>
          <cell r="L455" t="str">
            <v>RA de Campinas</v>
          </cell>
          <cell r="M455" t="str">
            <v>Obra Contratada a Iniciar</v>
          </cell>
          <cell r="N455">
            <v>9.3000000000000007</v>
          </cell>
        </row>
        <row r="456">
          <cell r="F456" t="str">
            <v>DER</v>
          </cell>
          <cell r="J456">
            <v>20096189.780000001</v>
          </cell>
          <cell r="L456" t="str">
            <v>RA de Campinas</v>
          </cell>
          <cell r="M456" t="str">
            <v>Obra Contratada a Iniciar</v>
          </cell>
          <cell r="N456">
            <v>25.3</v>
          </cell>
        </row>
        <row r="457">
          <cell r="F457" t="str">
            <v>DER</v>
          </cell>
          <cell r="J457">
            <v>4096739</v>
          </cell>
          <cell r="L457" t="str">
            <v>RA de Campinas</v>
          </cell>
          <cell r="M457" t="str">
            <v>Em Execução</v>
          </cell>
          <cell r="N457">
            <v>2.8</v>
          </cell>
        </row>
        <row r="458">
          <cell r="F458" t="str">
            <v>DER</v>
          </cell>
          <cell r="J458">
            <v>7091950.3099999996</v>
          </cell>
          <cell r="L458" t="str">
            <v>RA de Campinas</v>
          </cell>
          <cell r="M458" t="str">
            <v>Concluído</v>
          </cell>
          <cell r="N458">
            <v>8.18</v>
          </cell>
        </row>
        <row r="459">
          <cell r="F459" t="str">
            <v>DER</v>
          </cell>
          <cell r="J459">
            <v>21781618.530000001</v>
          </cell>
          <cell r="L459" t="str">
            <v>RA de Barretos</v>
          </cell>
          <cell r="M459" t="str">
            <v>Concluído</v>
          </cell>
          <cell r="N459">
            <v>13.54</v>
          </cell>
        </row>
        <row r="460">
          <cell r="F460" t="str">
            <v>DER</v>
          </cell>
          <cell r="J460">
            <v>27782092.09</v>
          </cell>
          <cell r="L460" t="str">
            <v>RA de Barretos</v>
          </cell>
          <cell r="M460" t="str">
            <v>Em Execução</v>
          </cell>
          <cell r="N460">
            <v>7</v>
          </cell>
        </row>
        <row r="461">
          <cell r="F461" t="str">
            <v>DER</v>
          </cell>
          <cell r="J461">
            <v>26082840.390000001</v>
          </cell>
          <cell r="L461" t="str">
            <v>RA de Itapeva</v>
          </cell>
          <cell r="M461" t="str">
            <v>Concluído</v>
          </cell>
          <cell r="N461">
            <v>19.600000000000001</v>
          </cell>
        </row>
        <row r="462">
          <cell r="F462" t="str">
            <v>DER</v>
          </cell>
          <cell r="J462">
            <v>96346906.609999999</v>
          </cell>
          <cell r="L462" t="str">
            <v>RA de Itapeva</v>
          </cell>
          <cell r="M462" t="str">
            <v>Em Execução</v>
          </cell>
          <cell r="N462">
            <v>29.55</v>
          </cell>
        </row>
        <row r="463">
          <cell r="F463" t="str">
            <v>DER</v>
          </cell>
          <cell r="J463">
            <v>64186968.75</v>
          </cell>
          <cell r="L463" t="str">
            <v>RA de São José do Rio Preto</v>
          </cell>
          <cell r="M463" t="str">
            <v>Em Execução</v>
          </cell>
          <cell r="N463">
            <v>25.94</v>
          </cell>
        </row>
        <row r="464">
          <cell r="F464" t="str">
            <v>DER</v>
          </cell>
          <cell r="J464">
            <v>10816135.91</v>
          </cell>
          <cell r="L464" t="str">
            <v>RA de Campinas</v>
          </cell>
          <cell r="M464" t="str">
            <v>Concluído</v>
          </cell>
          <cell r="N464">
            <v>3.9420000000000002</v>
          </cell>
        </row>
        <row r="465">
          <cell r="F465" t="str">
            <v>DER</v>
          </cell>
          <cell r="J465">
            <v>7406794.4900000002</v>
          </cell>
          <cell r="L465" t="str">
            <v>RA de Marília</v>
          </cell>
          <cell r="M465" t="str">
            <v>Concluído</v>
          </cell>
          <cell r="N465">
            <v>1.4450000000000001</v>
          </cell>
        </row>
        <row r="466">
          <cell r="F466" t="str">
            <v>DER</v>
          </cell>
          <cell r="J466">
            <v>22688407.780000001</v>
          </cell>
          <cell r="L466" t="str">
            <v>RA de Araçatuba</v>
          </cell>
          <cell r="M466" t="str">
            <v>Em Execução</v>
          </cell>
          <cell r="N466">
            <v>10</v>
          </cell>
        </row>
        <row r="467">
          <cell r="F467" t="str">
            <v>DER</v>
          </cell>
          <cell r="J467">
            <v>14570746.949999999</v>
          </cell>
          <cell r="L467" t="str">
            <v>RA de Araçatuba</v>
          </cell>
          <cell r="M467" t="str">
            <v>Em Execução</v>
          </cell>
          <cell r="N467">
            <v>6</v>
          </cell>
        </row>
        <row r="468">
          <cell r="F468" t="str">
            <v>DER</v>
          </cell>
          <cell r="J468">
            <v>8594746.2599999998</v>
          </cell>
          <cell r="L468" t="str">
            <v>RA de Barretos</v>
          </cell>
          <cell r="M468" t="str">
            <v>Em Execução</v>
          </cell>
          <cell r="N468">
            <v>11.5</v>
          </cell>
        </row>
        <row r="469">
          <cell r="F469" t="str">
            <v>DER</v>
          </cell>
          <cell r="J469">
            <v>18696991.739999998</v>
          </cell>
          <cell r="L469" t="str">
            <v>RA de São José dos Campos</v>
          </cell>
          <cell r="M469" t="str">
            <v>Concluído</v>
          </cell>
          <cell r="N469">
            <v>19.45</v>
          </cell>
        </row>
        <row r="470">
          <cell r="F470" t="str">
            <v>DER</v>
          </cell>
          <cell r="J470">
            <v>714878.04</v>
          </cell>
          <cell r="L470" t="str">
            <v>RA de São José dos Campos</v>
          </cell>
          <cell r="M470" t="str">
            <v>Concluído</v>
          </cell>
          <cell r="N470">
            <v>0</v>
          </cell>
        </row>
        <row r="471">
          <cell r="F471" t="str">
            <v>DER</v>
          </cell>
          <cell r="J471">
            <v>41407014.450000003</v>
          </cell>
          <cell r="L471" t="str">
            <v>RA de Campinas</v>
          </cell>
          <cell r="M471" t="str">
            <v>Concluído</v>
          </cell>
          <cell r="N471">
            <v>0.22500000000000001</v>
          </cell>
        </row>
        <row r="472">
          <cell r="F472" t="str">
            <v>DER</v>
          </cell>
          <cell r="J472">
            <v>25548953.5</v>
          </cell>
          <cell r="L472" t="str">
            <v>RA de São José dos Campos</v>
          </cell>
          <cell r="M472" t="str">
            <v>Em Execução</v>
          </cell>
          <cell r="N472">
            <v>0</v>
          </cell>
        </row>
        <row r="473">
          <cell r="F473" t="str">
            <v>DER</v>
          </cell>
          <cell r="J473">
            <v>24476206.899999999</v>
          </cell>
          <cell r="L473" t="str">
            <v>RA de São José dos Campos</v>
          </cell>
          <cell r="M473" t="str">
            <v>Concluído</v>
          </cell>
          <cell r="N473">
            <v>0</v>
          </cell>
        </row>
        <row r="474">
          <cell r="F474" t="str">
            <v>DER</v>
          </cell>
          <cell r="J474">
            <v>278713.25</v>
          </cell>
          <cell r="L474" t="str">
            <v>RA de Sorocaba</v>
          </cell>
          <cell r="M474" t="str">
            <v>Concluído</v>
          </cell>
          <cell r="N474">
            <v>0</v>
          </cell>
        </row>
        <row r="475">
          <cell r="F475" t="str">
            <v>DER</v>
          </cell>
          <cell r="J475">
            <v>282978.34000000003</v>
          </cell>
          <cell r="L475" t="str">
            <v>RA de Sorocaba</v>
          </cell>
          <cell r="M475" t="str">
            <v>Concluído</v>
          </cell>
          <cell r="N475">
            <v>0</v>
          </cell>
        </row>
        <row r="476">
          <cell r="F476" t="str">
            <v>DER</v>
          </cell>
          <cell r="J476">
            <v>353103.91</v>
          </cell>
          <cell r="L476" t="str">
            <v>RA de São José dos Campos</v>
          </cell>
          <cell r="M476" t="str">
            <v>Concluído</v>
          </cell>
          <cell r="N476">
            <v>0</v>
          </cell>
        </row>
        <row r="477">
          <cell r="F477" t="str">
            <v>DER</v>
          </cell>
          <cell r="J477">
            <v>9927983.7699999996</v>
          </cell>
          <cell r="L477" t="str">
            <v>RA de São José dos Campos</v>
          </cell>
          <cell r="M477" t="str">
            <v>Concluído</v>
          </cell>
          <cell r="N477">
            <v>0</v>
          </cell>
        </row>
        <row r="478">
          <cell r="F478" t="str">
            <v>DER</v>
          </cell>
          <cell r="J478">
            <v>1982762.27</v>
          </cell>
          <cell r="L478" t="str">
            <v>RA de Campinas</v>
          </cell>
          <cell r="M478" t="str">
            <v>Em Execução</v>
          </cell>
          <cell r="N478">
            <v>0</v>
          </cell>
        </row>
        <row r="479">
          <cell r="F479" t="str">
            <v>DER</v>
          </cell>
          <cell r="J479">
            <v>7999746.6299999999</v>
          </cell>
          <cell r="L479" t="str">
            <v>RA de Sorocaba</v>
          </cell>
          <cell r="M479" t="str">
            <v>Concluído</v>
          </cell>
          <cell r="N479">
            <v>0</v>
          </cell>
        </row>
        <row r="480">
          <cell r="F480" t="str">
            <v>DER</v>
          </cell>
          <cell r="J480">
            <v>39557282.539999999</v>
          </cell>
          <cell r="L480" t="str">
            <v>RA de Barretos</v>
          </cell>
          <cell r="M480" t="str">
            <v>Concluído</v>
          </cell>
          <cell r="N480">
            <v>0</v>
          </cell>
        </row>
        <row r="481">
          <cell r="F481" t="str">
            <v>DER</v>
          </cell>
          <cell r="J481">
            <v>1168808.68</v>
          </cell>
          <cell r="L481" t="str">
            <v>RA de São José do Rio Preto</v>
          </cell>
          <cell r="M481" t="str">
            <v>Concluído</v>
          </cell>
          <cell r="N481">
            <v>0</v>
          </cell>
        </row>
        <row r="482">
          <cell r="F482" t="str">
            <v>DER</v>
          </cell>
          <cell r="J482">
            <v>8773786.6699999999</v>
          </cell>
          <cell r="L482" t="str">
            <v>RA de Sorocaba</v>
          </cell>
          <cell r="M482" t="str">
            <v>Concluído</v>
          </cell>
          <cell r="N482">
            <v>0</v>
          </cell>
        </row>
        <row r="483">
          <cell r="F483" t="str">
            <v>DER</v>
          </cell>
          <cell r="J483">
            <v>7652185.0899999999</v>
          </cell>
          <cell r="L483" t="str">
            <v>RA de São José do Rio Preto</v>
          </cell>
          <cell r="M483" t="str">
            <v>Concluído</v>
          </cell>
          <cell r="N483">
            <v>1.18</v>
          </cell>
        </row>
        <row r="484">
          <cell r="F484" t="str">
            <v>DER</v>
          </cell>
          <cell r="J484">
            <v>17691964.75</v>
          </cell>
          <cell r="L484" t="str">
            <v>RA de Itapeva</v>
          </cell>
          <cell r="M484" t="str">
            <v>Em Execução</v>
          </cell>
          <cell r="N484">
            <v>4.9249999999999998</v>
          </cell>
        </row>
        <row r="485">
          <cell r="F485" t="str">
            <v>DER</v>
          </cell>
          <cell r="J485">
            <v>1981302.85</v>
          </cell>
          <cell r="L485" t="str">
            <v>RA de Itapeva</v>
          </cell>
          <cell r="M485" t="str">
            <v>Concluído</v>
          </cell>
          <cell r="N485">
            <v>0</v>
          </cell>
        </row>
        <row r="486">
          <cell r="F486" t="str">
            <v>DER</v>
          </cell>
          <cell r="J486">
            <v>6915558.9900000002</v>
          </cell>
          <cell r="L486" t="str">
            <v>RA da Baixada Santista</v>
          </cell>
          <cell r="M486" t="str">
            <v>Concluído</v>
          </cell>
          <cell r="N486">
            <v>0</v>
          </cell>
        </row>
        <row r="487">
          <cell r="F487" t="str">
            <v>DER</v>
          </cell>
          <cell r="J487">
            <v>8794384.9299999997</v>
          </cell>
          <cell r="L487" t="str">
            <v>Região Metropolitana de São Paulo</v>
          </cell>
          <cell r="M487" t="str">
            <v>Concluído</v>
          </cell>
          <cell r="N487">
            <v>0</v>
          </cell>
        </row>
        <row r="488">
          <cell r="F488" t="str">
            <v>DER</v>
          </cell>
          <cell r="J488">
            <v>3874320.6</v>
          </cell>
          <cell r="L488" t="str">
            <v>RA da Baixada Santista</v>
          </cell>
          <cell r="M488" t="str">
            <v>Concluído</v>
          </cell>
          <cell r="N488">
            <v>0</v>
          </cell>
        </row>
        <row r="489">
          <cell r="F489" t="str">
            <v>DER</v>
          </cell>
          <cell r="J489">
            <v>7944859.6299999999</v>
          </cell>
          <cell r="L489" t="str">
            <v>RA da Baixada Santista</v>
          </cell>
          <cell r="M489" t="str">
            <v>Concluído</v>
          </cell>
          <cell r="N489">
            <v>0</v>
          </cell>
        </row>
        <row r="490">
          <cell r="F490" t="str">
            <v>DER</v>
          </cell>
          <cell r="J490">
            <v>1177890.5900000001</v>
          </cell>
          <cell r="L490" t="str">
            <v>RA de São José dos Campos</v>
          </cell>
          <cell r="M490" t="str">
            <v>Concluído</v>
          </cell>
          <cell r="N490">
            <v>0</v>
          </cell>
        </row>
        <row r="491">
          <cell r="F491" t="str">
            <v>DER</v>
          </cell>
          <cell r="J491">
            <v>728995.07</v>
          </cell>
          <cell r="L491" t="str">
            <v>RA de São José dos Campos</v>
          </cell>
          <cell r="M491" t="str">
            <v>Concluído</v>
          </cell>
          <cell r="N491">
            <v>0</v>
          </cell>
        </row>
        <row r="492">
          <cell r="F492" t="str">
            <v>DER</v>
          </cell>
          <cell r="J492">
            <v>4085924.39</v>
          </cell>
          <cell r="L492" t="str">
            <v>RA de Campinas</v>
          </cell>
          <cell r="M492" t="str">
            <v>Concluído</v>
          </cell>
          <cell r="N492">
            <v>0</v>
          </cell>
        </row>
        <row r="493">
          <cell r="F493" t="str">
            <v>DER</v>
          </cell>
          <cell r="J493">
            <v>10269004.779999999</v>
          </cell>
          <cell r="L493" t="str">
            <v>RA de São José dos Campos</v>
          </cell>
          <cell r="M493" t="str">
            <v>Concluído</v>
          </cell>
          <cell r="N493">
            <v>0</v>
          </cell>
        </row>
        <row r="494">
          <cell r="F494" t="str">
            <v>DER</v>
          </cell>
          <cell r="J494">
            <v>35220709.240000002</v>
          </cell>
          <cell r="L494" t="str">
            <v>RA de São José dos Campos</v>
          </cell>
          <cell r="M494" t="str">
            <v>Concluído</v>
          </cell>
          <cell r="N494">
            <v>0</v>
          </cell>
        </row>
        <row r="495">
          <cell r="F495" t="str">
            <v>DER</v>
          </cell>
          <cell r="J495">
            <v>35748822.939999998</v>
          </cell>
          <cell r="L495" t="str">
            <v>RA de São José do Rio Preto</v>
          </cell>
          <cell r="M495" t="str">
            <v>Concluído</v>
          </cell>
          <cell r="N495">
            <v>36.800000000000068</v>
          </cell>
        </row>
        <row r="496">
          <cell r="F496" t="str">
            <v>DER</v>
          </cell>
          <cell r="J496">
            <v>12084428.73</v>
          </cell>
          <cell r="L496" t="str">
            <v>Região Metropolitana de São Paulo</v>
          </cell>
          <cell r="M496" t="str">
            <v>Concluído</v>
          </cell>
          <cell r="N496">
            <v>6.69</v>
          </cell>
        </row>
        <row r="497">
          <cell r="F497" t="str">
            <v>DER</v>
          </cell>
          <cell r="J497">
            <v>16851013.390000001</v>
          </cell>
          <cell r="L497" t="str">
            <v>RA de Campinas</v>
          </cell>
          <cell r="M497" t="str">
            <v>Concluído</v>
          </cell>
          <cell r="N497">
            <v>1.3</v>
          </cell>
        </row>
        <row r="498">
          <cell r="F498" t="str">
            <v>DER</v>
          </cell>
          <cell r="J498">
            <v>88398853.769999996</v>
          </cell>
          <cell r="L498" t="str">
            <v>RA de São José do Rio Preto</v>
          </cell>
          <cell r="M498" t="str">
            <v>Em Execução</v>
          </cell>
          <cell r="N498">
            <v>15.98</v>
          </cell>
        </row>
        <row r="499">
          <cell r="F499" t="str">
            <v>DER</v>
          </cell>
          <cell r="J499">
            <v>104240057.81999999</v>
          </cell>
          <cell r="L499" t="str">
            <v>RA de São José do Rio Preto</v>
          </cell>
          <cell r="M499" t="str">
            <v>Em Execução</v>
          </cell>
          <cell r="N499">
            <v>21.34</v>
          </cell>
        </row>
        <row r="500">
          <cell r="F500" t="str">
            <v>DER</v>
          </cell>
          <cell r="J500">
            <v>16377783.970000001</v>
          </cell>
          <cell r="L500" t="str">
            <v>RA de Sorocaba</v>
          </cell>
          <cell r="M500" t="str">
            <v>Concluído</v>
          </cell>
          <cell r="N500">
            <v>17.344000000000001</v>
          </cell>
        </row>
        <row r="501">
          <cell r="F501" t="str">
            <v>DER</v>
          </cell>
          <cell r="J501">
            <v>84175774.890000001</v>
          </cell>
          <cell r="L501" t="str">
            <v>RA de Ribeirão Preto</v>
          </cell>
          <cell r="M501" t="str">
            <v>Concluído</v>
          </cell>
          <cell r="N501">
            <v>4.9000000000000004</v>
          </cell>
        </row>
        <row r="502">
          <cell r="F502" t="str">
            <v>DER</v>
          </cell>
          <cell r="J502">
            <v>129269433.73</v>
          </cell>
          <cell r="L502" t="str">
            <v>RA de São José dos Campos</v>
          </cell>
          <cell r="M502" t="str">
            <v>Em Execução</v>
          </cell>
          <cell r="N502">
            <v>24.3</v>
          </cell>
        </row>
        <row r="503">
          <cell r="F503" t="str">
            <v>DER</v>
          </cell>
          <cell r="J503">
            <v>176688089.34</v>
          </cell>
          <cell r="L503" t="str">
            <v>RA de Araçatuba</v>
          </cell>
          <cell r="M503" t="str">
            <v>Em Estudo / Licitação em Andamento</v>
          </cell>
          <cell r="N503">
            <v>44.2</v>
          </cell>
        </row>
        <row r="504">
          <cell r="F504" t="str">
            <v>DER</v>
          </cell>
          <cell r="J504">
            <v>151034882.99000001</v>
          </cell>
          <cell r="L504" t="str">
            <v>RA de Araçatuba</v>
          </cell>
          <cell r="M504" t="str">
            <v>Em Estudo / Licitação em Andamento</v>
          </cell>
          <cell r="N504">
            <v>20.229999999999961</v>
          </cell>
        </row>
        <row r="505">
          <cell r="F505" t="str">
            <v>DER</v>
          </cell>
          <cell r="J505">
            <v>235152353.86000001</v>
          </cell>
          <cell r="L505" t="str">
            <v>RA de Marília</v>
          </cell>
          <cell r="M505" t="str">
            <v>Em Estudo / Licitação em Andamento</v>
          </cell>
          <cell r="N505">
            <v>26.32000000000005</v>
          </cell>
        </row>
        <row r="506">
          <cell r="F506" t="str">
            <v>DER</v>
          </cell>
          <cell r="J506">
            <v>66038756.960000001</v>
          </cell>
          <cell r="L506" t="str">
            <v>RA de Araçatuba</v>
          </cell>
          <cell r="M506" t="str">
            <v>Em Estudo / Licitação em Andamento</v>
          </cell>
          <cell r="N506">
            <v>9.6</v>
          </cell>
        </row>
        <row r="507">
          <cell r="F507" t="str">
            <v>DER</v>
          </cell>
          <cell r="J507">
            <v>77911070.540000007</v>
          </cell>
          <cell r="L507" t="str">
            <v>RA de Presidente Prudente</v>
          </cell>
          <cell r="M507" t="str">
            <v>Em Estudo / Licitação em Andamento</v>
          </cell>
          <cell r="N507">
            <v>25.29</v>
          </cell>
        </row>
        <row r="508">
          <cell r="F508" t="str">
            <v>DER</v>
          </cell>
          <cell r="J508">
            <v>75313456.569999993</v>
          </cell>
          <cell r="L508" t="str">
            <v>RA de Araçatuba</v>
          </cell>
          <cell r="M508" t="str">
            <v>Em Estudo / Licitação em Andamento</v>
          </cell>
          <cell r="N508">
            <v>19.079999999999998</v>
          </cell>
        </row>
        <row r="509">
          <cell r="F509" t="str">
            <v>DER</v>
          </cell>
          <cell r="J509">
            <v>157181548.13999999</v>
          </cell>
          <cell r="L509" t="str">
            <v>RA de Araçatuba</v>
          </cell>
          <cell r="M509" t="str">
            <v>Em Estudo / Licitação em Andamento</v>
          </cell>
          <cell r="N509">
            <v>20.87</v>
          </cell>
        </row>
        <row r="510">
          <cell r="F510" t="str">
            <v>DER</v>
          </cell>
          <cell r="J510">
            <v>281137088.32999998</v>
          </cell>
          <cell r="L510" t="str">
            <v>RA de Registro</v>
          </cell>
          <cell r="M510" t="str">
            <v>Em Estudo / Licitação em Andamento</v>
          </cell>
          <cell r="N510">
            <v>55</v>
          </cell>
        </row>
        <row r="511">
          <cell r="F511" t="str">
            <v>DER</v>
          </cell>
          <cell r="J511">
            <v>184705145.66999999</v>
          </cell>
          <cell r="L511" t="str">
            <v>RA de Sorocaba</v>
          </cell>
          <cell r="M511" t="str">
            <v>Em Estudo / Licitação em Andamento</v>
          </cell>
          <cell r="N511">
            <v>12.85</v>
          </cell>
        </row>
        <row r="512">
          <cell r="F512" t="str">
            <v>DER</v>
          </cell>
          <cell r="J512">
            <v>143718464.46000001</v>
          </cell>
          <cell r="L512" t="str">
            <v>RA de Sorocaba</v>
          </cell>
          <cell r="M512" t="str">
            <v>Em Estudo / Licitação em Andamento</v>
          </cell>
          <cell r="N512">
            <v>10.25</v>
          </cell>
        </row>
        <row r="513">
          <cell r="F513" t="str">
            <v>DER</v>
          </cell>
          <cell r="J513">
            <v>319574057.69999999</v>
          </cell>
          <cell r="L513" t="str">
            <v>RA de Campinas</v>
          </cell>
          <cell r="M513" t="str">
            <v>Em Estudo / Licitação em Andamento</v>
          </cell>
          <cell r="N513">
            <v>58.5</v>
          </cell>
        </row>
        <row r="514">
          <cell r="F514" t="str">
            <v>DER</v>
          </cell>
          <cell r="J514">
            <v>88799019.719999999</v>
          </cell>
          <cell r="L514" t="str">
            <v>RA de Sorocaba</v>
          </cell>
          <cell r="M514" t="str">
            <v>Obra Contratada a iniciar</v>
          </cell>
          <cell r="N514">
            <v>20.77</v>
          </cell>
        </row>
        <row r="515">
          <cell r="F515" t="str">
            <v>DER</v>
          </cell>
          <cell r="J515">
            <v>107409292.28</v>
          </cell>
          <cell r="L515" t="str">
            <v>Região Metropolitana de São Paulo</v>
          </cell>
          <cell r="M515" t="str">
            <v>Em Estudo / Licitação em Andamento</v>
          </cell>
          <cell r="N515">
            <v>36.200000000000003</v>
          </cell>
        </row>
        <row r="516">
          <cell r="F516" t="str">
            <v>DER</v>
          </cell>
          <cell r="J516">
            <v>167506713.08000001</v>
          </cell>
          <cell r="L516" t="str">
            <v>RA de Itapeva</v>
          </cell>
          <cell r="M516" t="str">
            <v>Em Estudo / Licitação em Andamento</v>
          </cell>
          <cell r="N516">
            <v>41.08</v>
          </cell>
        </row>
        <row r="517">
          <cell r="F517" t="str">
            <v>DER</v>
          </cell>
          <cell r="J517">
            <v>200636256.22999999</v>
          </cell>
          <cell r="L517" t="str">
            <v>RA de Sorocaba</v>
          </cell>
          <cell r="M517" t="str">
            <v>Em Estudo / Licitação em Andamento</v>
          </cell>
          <cell r="N517">
            <v>29.85</v>
          </cell>
        </row>
        <row r="518">
          <cell r="F518" t="str">
            <v>DER</v>
          </cell>
          <cell r="J518">
            <v>111222697.69</v>
          </cell>
          <cell r="L518" t="str">
            <v>RA de Itapeva</v>
          </cell>
          <cell r="M518" t="str">
            <v>Em Estudo / Licitação em Andamento</v>
          </cell>
          <cell r="N518">
            <v>20.36</v>
          </cell>
        </row>
        <row r="519">
          <cell r="F519" t="str">
            <v>DER</v>
          </cell>
          <cell r="J519">
            <v>43702435.240000002</v>
          </cell>
          <cell r="L519" t="str">
            <v>RA de São José dos Campos</v>
          </cell>
          <cell r="M519" t="str">
            <v>Em Estudo / Licitação em Andamento</v>
          </cell>
          <cell r="N519">
            <v>8</v>
          </cell>
        </row>
        <row r="520">
          <cell r="F520" t="str">
            <v>DER</v>
          </cell>
          <cell r="J520">
            <v>16650000</v>
          </cell>
          <cell r="L520" t="str">
            <v>RA de Registro</v>
          </cell>
          <cell r="M520" t="str">
            <v>Em Estudo / Licitação em Andamento</v>
          </cell>
          <cell r="N520">
            <v>10.75</v>
          </cell>
        </row>
        <row r="521">
          <cell r="F521" t="str">
            <v>ARTESP</v>
          </cell>
          <cell r="J521">
            <v>2990103.7779999999</v>
          </cell>
          <cell r="L521" t="str">
            <v>Região Metropolitana de São Paulo</v>
          </cell>
          <cell r="M521" t="str">
            <v>Em Execução</v>
          </cell>
          <cell r="N521">
            <v>0</v>
          </cell>
        </row>
        <row r="522">
          <cell r="F522" t="str">
            <v>ARTESP</v>
          </cell>
          <cell r="J522">
            <v>567213763.81369996</v>
          </cell>
          <cell r="L522" t="str">
            <v>RA de Campinas</v>
          </cell>
          <cell r="M522" t="str">
            <v>Em Execução</v>
          </cell>
          <cell r="N522">
            <v>99.64</v>
          </cell>
        </row>
        <row r="523">
          <cell r="F523" t="str">
            <v>ARTESP</v>
          </cell>
          <cell r="J523">
            <v>603565712.88090003</v>
          </cell>
          <cell r="L523" t="str">
            <v>RA de Campinas</v>
          </cell>
          <cell r="M523" t="str">
            <v>Em Execução</v>
          </cell>
          <cell r="N523">
            <v>87.51</v>
          </cell>
        </row>
        <row r="524">
          <cell r="F524" t="str">
            <v>ARTESP</v>
          </cell>
          <cell r="J524">
            <v>0</v>
          </cell>
          <cell r="L524" t="str">
            <v>RA de Campinas</v>
          </cell>
          <cell r="M524" t="str">
            <v>Concluído</v>
          </cell>
          <cell r="N524">
            <v>25.019999999999996</v>
          </cell>
        </row>
        <row r="525">
          <cell r="F525" t="str">
            <v>ARTESP</v>
          </cell>
          <cell r="J525">
            <v>12719790.1074</v>
          </cell>
          <cell r="L525" t="str">
            <v>RA de Campinas</v>
          </cell>
          <cell r="M525" t="str">
            <v>Concluído</v>
          </cell>
          <cell r="N525">
            <v>0</v>
          </cell>
        </row>
        <row r="526">
          <cell r="F526" t="str">
            <v>ARTESP</v>
          </cell>
          <cell r="J526">
            <v>12719790.1074</v>
          </cell>
          <cell r="L526" t="str">
            <v>RA de Campinas</v>
          </cell>
          <cell r="M526" t="str">
            <v>Em Execução</v>
          </cell>
          <cell r="N526">
            <v>0</v>
          </cell>
        </row>
        <row r="527">
          <cell r="F527" t="str">
            <v>ARTESP</v>
          </cell>
          <cell r="J527">
            <v>12719790.1074</v>
          </cell>
          <cell r="L527" t="str">
            <v>RA de Campinas</v>
          </cell>
          <cell r="M527" t="str">
            <v>Em Execução</v>
          </cell>
          <cell r="N527">
            <v>0</v>
          </cell>
        </row>
        <row r="528">
          <cell r="F528" t="str">
            <v>ARTESP</v>
          </cell>
          <cell r="J528">
            <v>959710.34369999997</v>
          </cell>
          <cell r="L528" t="str">
            <v>RA de São José dos Campos</v>
          </cell>
          <cell r="M528" t="str">
            <v>Concluído</v>
          </cell>
          <cell r="N528">
            <v>0</v>
          </cell>
        </row>
        <row r="529">
          <cell r="F529" t="str">
            <v>ARTESP</v>
          </cell>
          <cell r="J529">
            <v>1960046.7812999999</v>
          </cell>
          <cell r="L529" t="str">
            <v>RA de Campinas</v>
          </cell>
          <cell r="M529" t="str">
            <v>Obra Contratada a Iniciar</v>
          </cell>
          <cell r="N529">
            <v>0</v>
          </cell>
        </row>
        <row r="530">
          <cell r="F530" t="str">
            <v>ARTESP</v>
          </cell>
          <cell r="J530">
            <v>4453139.0641999999</v>
          </cell>
          <cell r="L530" t="str">
            <v>RA de Campinas</v>
          </cell>
          <cell r="M530" t="str">
            <v>Obra Contratada a Iniciar</v>
          </cell>
          <cell r="N530">
            <v>0</v>
          </cell>
        </row>
        <row r="531">
          <cell r="F531" t="str">
            <v>ARTESP</v>
          </cell>
          <cell r="J531">
            <v>77801487.673800007</v>
          </cell>
          <cell r="L531" t="str">
            <v>RA de Campinas</v>
          </cell>
          <cell r="M531" t="str">
            <v>Em Execução</v>
          </cell>
          <cell r="N531">
            <v>14.15</v>
          </cell>
        </row>
        <row r="532">
          <cell r="F532" t="str">
            <v>ARTESP</v>
          </cell>
          <cell r="J532">
            <v>28316465.258900002</v>
          </cell>
          <cell r="L532" t="str">
            <v>RA de Campinas</v>
          </cell>
          <cell r="M532" t="str">
            <v>Obra Contratada a Iniciar</v>
          </cell>
          <cell r="N532">
            <v>5.15</v>
          </cell>
        </row>
        <row r="533">
          <cell r="F533" t="str">
            <v>ARTESP</v>
          </cell>
          <cell r="J533">
            <v>27058847.533399999</v>
          </cell>
          <cell r="L533" t="str">
            <v>RA de Campinas</v>
          </cell>
          <cell r="M533" t="str">
            <v>Obra Contratada a Iniciar</v>
          </cell>
          <cell r="N533">
            <v>2.2999999999999998</v>
          </cell>
        </row>
        <row r="534">
          <cell r="F534" t="str">
            <v>ARTESP</v>
          </cell>
          <cell r="J534">
            <v>28476339.444499999</v>
          </cell>
          <cell r="L534" t="str">
            <v>Região Metropolitana de São Paulo</v>
          </cell>
          <cell r="M534" t="str">
            <v>Concluído</v>
          </cell>
          <cell r="N534">
            <v>1.9</v>
          </cell>
        </row>
        <row r="535">
          <cell r="F535" t="str">
            <v>ARTESP</v>
          </cell>
          <cell r="J535">
            <v>973157.19140000001</v>
          </cell>
          <cell r="L535" t="str">
            <v>RA de Campinas</v>
          </cell>
          <cell r="M535" t="str">
            <v>Em Execução</v>
          </cell>
          <cell r="N535">
            <v>0</v>
          </cell>
        </row>
        <row r="536">
          <cell r="F536" t="str">
            <v>ARTESP</v>
          </cell>
          <cell r="J536">
            <v>973157.19140000001</v>
          </cell>
          <cell r="L536" t="str">
            <v>RA de Campinas</v>
          </cell>
          <cell r="M536" t="str">
            <v>Em Execução</v>
          </cell>
          <cell r="N536">
            <v>0</v>
          </cell>
        </row>
        <row r="537">
          <cell r="F537" t="str">
            <v>ARTESP</v>
          </cell>
          <cell r="J537">
            <v>0</v>
          </cell>
          <cell r="L537" t="str">
            <v>RA Central</v>
          </cell>
          <cell r="M537" t="str">
            <v>Concluído</v>
          </cell>
          <cell r="N537">
            <v>3.3199999999999932</v>
          </cell>
        </row>
        <row r="538">
          <cell r="F538" t="str">
            <v>ARTESP</v>
          </cell>
          <cell r="J538">
            <v>5101702.8518000003</v>
          </cell>
          <cell r="L538" t="str">
            <v>RA de Campinas</v>
          </cell>
          <cell r="M538" t="str">
            <v>Obra Contratada a Iniciar</v>
          </cell>
          <cell r="N538">
            <v>0</v>
          </cell>
        </row>
        <row r="539">
          <cell r="F539" t="str">
            <v>ARTESP</v>
          </cell>
          <cell r="J539">
            <v>4711354.8821999999</v>
          </cell>
          <cell r="L539" t="str">
            <v>RA de Campinas</v>
          </cell>
          <cell r="M539" t="str">
            <v>Concluído</v>
          </cell>
          <cell r="N539">
            <v>0</v>
          </cell>
        </row>
        <row r="540">
          <cell r="F540" t="str">
            <v>ARTESP</v>
          </cell>
          <cell r="J540">
            <v>5101702.8518000003</v>
          </cell>
          <cell r="L540" t="str">
            <v>RA de Campinas</v>
          </cell>
          <cell r="M540" t="str">
            <v>Obra Contratada a Iniciar</v>
          </cell>
          <cell r="N540">
            <v>0</v>
          </cell>
        </row>
        <row r="541">
          <cell r="F541" t="str">
            <v>ARTESP</v>
          </cell>
          <cell r="J541">
            <v>1201156.5408000001</v>
          </cell>
          <cell r="L541" t="str">
            <v>RA de São José dos Campos</v>
          </cell>
          <cell r="M541" t="str">
            <v>Concluído</v>
          </cell>
          <cell r="N541">
            <v>0.27</v>
          </cell>
        </row>
        <row r="542">
          <cell r="F542" t="str">
            <v>ARTESP</v>
          </cell>
          <cell r="J542">
            <v>168272176.49309999</v>
          </cell>
          <cell r="L542" t="str">
            <v>RA de Campinas</v>
          </cell>
          <cell r="M542" t="str">
            <v>Concluído</v>
          </cell>
          <cell r="N542">
            <v>9.75</v>
          </cell>
        </row>
        <row r="543">
          <cell r="F543" t="str">
            <v>ARTESP</v>
          </cell>
          <cell r="J543">
            <v>2456697.5331000001</v>
          </cell>
          <cell r="L543" t="str">
            <v>RA de Campinas</v>
          </cell>
          <cell r="M543" t="str">
            <v>Concluído</v>
          </cell>
          <cell r="N543">
            <v>0.56000000000000005</v>
          </cell>
        </row>
        <row r="544">
          <cell r="F544" t="str">
            <v>ARTESP</v>
          </cell>
          <cell r="J544">
            <v>28516894.1677</v>
          </cell>
          <cell r="L544" t="str">
            <v>RA de Campinas</v>
          </cell>
          <cell r="M544" t="str">
            <v>Em Execução</v>
          </cell>
          <cell r="N544">
            <v>0</v>
          </cell>
        </row>
        <row r="545">
          <cell r="F545" t="str">
            <v>ARTESP</v>
          </cell>
          <cell r="J545">
            <v>7013880.9321999997</v>
          </cell>
          <cell r="L545" t="str">
            <v>RA de Campinas</v>
          </cell>
          <cell r="M545" t="str">
            <v>Obra Contratada a Iniciar</v>
          </cell>
          <cell r="N545">
            <v>1.64</v>
          </cell>
        </row>
        <row r="546">
          <cell r="F546" t="str">
            <v>ARTESP</v>
          </cell>
          <cell r="J546">
            <v>1403144.8066</v>
          </cell>
          <cell r="L546" t="str">
            <v>RA de São José dos Campos</v>
          </cell>
          <cell r="M546" t="str">
            <v>Obra Contratada a Iniciar</v>
          </cell>
          <cell r="N546">
            <v>0.27</v>
          </cell>
        </row>
        <row r="547">
          <cell r="F547" t="str">
            <v>ARTESP</v>
          </cell>
          <cell r="J547">
            <v>1559418.9820999999</v>
          </cell>
          <cell r="L547" t="str">
            <v>RA de São José dos Campos</v>
          </cell>
          <cell r="M547" t="str">
            <v>Obra Contratada a Iniciar</v>
          </cell>
          <cell r="N547">
            <v>0.3</v>
          </cell>
        </row>
        <row r="548">
          <cell r="F548" t="str">
            <v>ARTESP</v>
          </cell>
          <cell r="J548">
            <v>12719790.1074</v>
          </cell>
          <cell r="L548" t="str">
            <v>RA de Campinas</v>
          </cell>
          <cell r="M548" t="str">
            <v>Concluído</v>
          </cell>
          <cell r="N548">
            <v>0</v>
          </cell>
        </row>
        <row r="549">
          <cell r="F549" t="str">
            <v>ARTESP</v>
          </cell>
          <cell r="J549">
            <v>1673016.2897999999</v>
          </cell>
          <cell r="L549" t="str">
            <v>RA de Campinas</v>
          </cell>
          <cell r="M549" t="str">
            <v>Obra Contratada a Iniciar</v>
          </cell>
          <cell r="N549">
            <v>0.32</v>
          </cell>
        </row>
        <row r="550">
          <cell r="F550" t="str">
            <v>ARTESP</v>
          </cell>
          <cell r="J550">
            <v>2246999.3953</v>
          </cell>
          <cell r="L550" t="str">
            <v>RA de São José dos Campos</v>
          </cell>
          <cell r="M550" t="str">
            <v>Obra Contratada a Iniciar</v>
          </cell>
          <cell r="N550">
            <v>0.44</v>
          </cell>
        </row>
        <row r="551">
          <cell r="F551" t="str">
            <v>ARTESP</v>
          </cell>
          <cell r="J551">
            <v>535018.3983</v>
          </cell>
          <cell r="L551" t="str">
            <v>RA de São José dos Campos</v>
          </cell>
          <cell r="M551" t="str">
            <v>Concluído</v>
          </cell>
          <cell r="N551">
            <v>0</v>
          </cell>
        </row>
        <row r="552">
          <cell r="F552" t="str">
            <v>ARTESP</v>
          </cell>
          <cell r="J552">
            <v>54542968.362099998</v>
          </cell>
          <cell r="L552" t="str">
            <v>RA de Marília</v>
          </cell>
          <cell r="M552" t="str">
            <v>Concluído</v>
          </cell>
          <cell r="N552">
            <v>18.5</v>
          </cell>
        </row>
        <row r="553">
          <cell r="F553" t="str">
            <v>ARTESP</v>
          </cell>
          <cell r="J553">
            <v>5973567.3799999999</v>
          </cell>
          <cell r="L553" t="str">
            <v>RA de Campinas</v>
          </cell>
          <cell r="M553" t="str">
            <v>Concluído</v>
          </cell>
          <cell r="N553">
            <v>0</v>
          </cell>
        </row>
        <row r="554">
          <cell r="F554" t="str">
            <v>ARTESP</v>
          </cell>
          <cell r="J554">
            <v>786614.62899999996</v>
          </cell>
          <cell r="L554" t="str">
            <v>RA de São José dos Campos</v>
          </cell>
          <cell r="M554" t="str">
            <v>Concluído</v>
          </cell>
          <cell r="N554">
            <v>0.19</v>
          </cell>
        </row>
        <row r="555">
          <cell r="F555" t="str">
            <v>ARTESP</v>
          </cell>
          <cell r="J555">
            <v>0</v>
          </cell>
          <cell r="L555" t="str">
            <v>RA de Presidente Prudente</v>
          </cell>
          <cell r="M555" t="str">
            <v>Obra Contratada a Iniciar</v>
          </cell>
          <cell r="N555">
            <v>123</v>
          </cell>
        </row>
        <row r="556">
          <cell r="F556" t="str">
            <v>ARTESP</v>
          </cell>
          <cell r="J556">
            <v>1064351.7393</v>
          </cell>
          <cell r="L556" t="str">
            <v>RA de São José dos Campos</v>
          </cell>
          <cell r="M556" t="str">
            <v>Concluído</v>
          </cell>
          <cell r="N556">
            <v>0.25</v>
          </cell>
        </row>
        <row r="557">
          <cell r="F557" t="str">
            <v>ARTESP</v>
          </cell>
          <cell r="J557">
            <v>126644433.74609999</v>
          </cell>
          <cell r="L557" t="str">
            <v>RA de Campinas</v>
          </cell>
          <cell r="M557" t="str">
            <v>Em Execução</v>
          </cell>
          <cell r="N557">
            <v>0</v>
          </cell>
        </row>
        <row r="558">
          <cell r="F558" t="str">
            <v>ARTESP</v>
          </cell>
          <cell r="J558">
            <v>5101702.8518000003</v>
          </cell>
          <cell r="L558" t="str">
            <v>RA de Campinas</v>
          </cell>
          <cell r="M558" t="str">
            <v>Concluído</v>
          </cell>
          <cell r="N558">
            <v>0</v>
          </cell>
        </row>
        <row r="559">
          <cell r="F559" t="str">
            <v>ARTESP</v>
          </cell>
          <cell r="J559">
            <v>61456558.790200002</v>
          </cell>
          <cell r="L559" t="str">
            <v>RA de Campinas</v>
          </cell>
          <cell r="M559" t="str">
            <v>Em Execução</v>
          </cell>
          <cell r="N559">
            <v>7.12</v>
          </cell>
        </row>
        <row r="560">
          <cell r="F560" t="str">
            <v>ARTESP</v>
          </cell>
          <cell r="J560">
            <v>12772480.4637</v>
          </cell>
          <cell r="L560" t="str">
            <v>RA de São José dos Campos</v>
          </cell>
          <cell r="M560" t="str">
            <v>Obra Contratada a Iniciar</v>
          </cell>
          <cell r="N560">
            <v>18.45</v>
          </cell>
        </row>
        <row r="561">
          <cell r="F561" t="str">
            <v>ARTESP</v>
          </cell>
          <cell r="J561">
            <v>12045597.874199999</v>
          </cell>
          <cell r="L561" t="str">
            <v>RA de São José dos Campos</v>
          </cell>
          <cell r="M561" t="str">
            <v>Obra Contratada a Iniciar</v>
          </cell>
          <cell r="N561">
            <v>17.399999999999999</v>
          </cell>
        </row>
        <row r="562">
          <cell r="F562" t="str">
            <v>ARTESP</v>
          </cell>
          <cell r="J562">
            <v>181078824.8448</v>
          </cell>
          <cell r="L562" t="str">
            <v>RA de Campinas</v>
          </cell>
          <cell r="M562" t="str">
            <v>Em Execução</v>
          </cell>
          <cell r="N562">
            <v>27.56</v>
          </cell>
        </row>
        <row r="563">
          <cell r="F563" t="str">
            <v>ARTESP</v>
          </cell>
          <cell r="J563">
            <v>15500035.928300001</v>
          </cell>
          <cell r="L563" t="str">
            <v>RA de Campinas</v>
          </cell>
          <cell r="M563" t="str">
            <v>Obra Contratada a Iniciar</v>
          </cell>
          <cell r="N563">
            <v>22.39</v>
          </cell>
        </row>
        <row r="564">
          <cell r="F564" t="str">
            <v>ARTESP</v>
          </cell>
          <cell r="J564">
            <v>5162654.9720999999</v>
          </cell>
          <cell r="L564" t="str">
            <v>RA de São José dos Campos</v>
          </cell>
          <cell r="M564" t="str">
            <v>Concluído</v>
          </cell>
          <cell r="N564">
            <v>1.17</v>
          </cell>
        </row>
        <row r="565">
          <cell r="F565" t="str">
            <v>ARTESP</v>
          </cell>
          <cell r="J565">
            <v>4714392.1045000004</v>
          </cell>
          <cell r="L565" t="str">
            <v>RA de Campinas</v>
          </cell>
          <cell r="M565" t="str">
            <v>Obra Contratada a Iniciar</v>
          </cell>
          <cell r="N565">
            <v>6.81</v>
          </cell>
        </row>
        <row r="566">
          <cell r="F566" t="str">
            <v>ARTESP</v>
          </cell>
          <cell r="J566">
            <v>204318983.354</v>
          </cell>
          <cell r="L566" t="str">
            <v>RA de Campinas</v>
          </cell>
          <cell r="M566" t="str">
            <v>Em Execução</v>
          </cell>
          <cell r="N566">
            <v>74.55</v>
          </cell>
        </row>
        <row r="567">
          <cell r="F567" t="str">
            <v>ARTESP</v>
          </cell>
          <cell r="J567">
            <v>15991546.7654</v>
          </cell>
          <cell r="L567" t="str">
            <v>RA de Campinas</v>
          </cell>
          <cell r="M567" t="str">
            <v>Em Execução</v>
          </cell>
          <cell r="N567">
            <v>23.1</v>
          </cell>
        </row>
        <row r="568">
          <cell r="F568" t="str">
            <v>ARTESP</v>
          </cell>
          <cell r="J568">
            <v>307400.3554</v>
          </cell>
          <cell r="L568" t="str">
            <v>RA de Marília</v>
          </cell>
          <cell r="M568" t="str">
            <v>Concluído</v>
          </cell>
          <cell r="N568">
            <v>19</v>
          </cell>
        </row>
        <row r="569">
          <cell r="F569" t="str">
            <v>ARTESP</v>
          </cell>
          <cell r="J569">
            <v>3565231.7719000001</v>
          </cell>
          <cell r="L569" t="str">
            <v>RA de Campinas</v>
          </cell>
          <cell r="M569" t="str">
            <v>Em Execução</v>
          </cell>
          <cell r="N569">
            <v>5.15</v>
          </cell>
        </row>
        <row r="570">
          <cell r="F570" t="str">
            <v>ARTESP</v>
          </cell>
          <cell r="J570">
            <v>13637829.2413</v>
          </cell>
          <cell r="L570" t="str">
            <v>RA de Campinas</v>
          </cell>
          <cell r="M570" t="str">
            <v>Em Execução</v>
          </cell>
          <cell r="N570">
            <v>19.7</v>
          </cell>
        </row>
        <row r="571">
          <cell r="F571" t="str">
            <v>ARTESP</v>
          </cell>
          <cell r="J571">
            <v>1333548.2842000001</v>
          </cell>
          <cell r="L571" t="str">
            <v>RA de Campinas</v>
          </cell>
          <cell r="M571" t="str">
            <v>Concluído</v>
          </cell>
          <cell r="N571">
            <v>0.3</v>
          </cell>
        </row>
        <row r="572">
          <cell r="F572" t="str">
            <v>ARTESP</v>
          </cell>
          <cell r="J572">
            <v>8445762.5348000005</v>
          </cell>
          <cell r="L572" t="str">
            <v>RA de Campinas</v>
          </cell>
          <cell r="M572" t="str">
            <v>Obra Contratada a Iniciar</v>
          </cell>
          <cell r="N572">
            <v>12.2</v>
          </cell>
        </row>
        <row r="573">
          <cell r="F573" t="str">
            <v>ARTESP</v>
          </cell>
          <cell r="J573">
            <v>307400.3554</v>
          </cell>
          <cell r="L573" t="str">
            <v>RA de Presidente Prudente</v>
          </cell>
          <cell r="M573" t="str">
            <v>Obra Contratada a Iniciar</v>
          </cell>
          <cell r="N573">
            <v>125</v>
          </cell>
        </row>
        <row r="574">
          <cell r="F574" t="str">
            <v>ARTESP</v>
          </cell>
          <cell r="J574">
            <v>14053201.8464</v>
          </cell>
          <cell r="L574" t="str">
            <v>RA de Campinas</v>
          </cell>
          <cell r="M574" t="str">
            <v>Obra Contratada a Iniciar</v>
          </cell>
          <cell r="N574">
            <v>20.3</v>
          </cell>
        </row>
        <row r="575">
          <cell r="F575" t="str">
            <v>ARTESP</v>
          </cell>
          <cell r="J575">
            <v>7502951.6076999996</v>
          </cell>
          <cell r="L575" t="str">
            <v>RA de Campinas</v>
          </cell>
          <cell r="M575" t="str">
            <v>Em Execução</v>
          </cell>
          <cell r="N575">
            <v>10.84</v>
          </cell>
        </row>
        <row r="576">
          <cell r="F576" t="str">
            <v>ARTESP</v>
          </cell>
          <cell r="J576">
            <v>993927.71759999997</v>
          </cell>
          <cell r="L576" t="str">
            <v>RA de Marília</v>
          </cell>
          <cell r="M576" t="str">
            <v>Obra Contratada a Iniciar</v>
          </cell>
          <cell r="N576">
            <v>27.76</v>
          </cell>
        </row>
        <row r="577">
          <cell r="F577" t="str">
            <v>ARTESP</v>
          </cell>
          <cell r="J577">
            <v>9392545.2141999993</v>
          </cell>
          <cell r="L577" t="str">
            <v>RA de Campinas</v>
          </cell>
          <cell r="M577" t="str">
            <v>Em Execução</v>
          </cell>
          <cell r="N577">
            <v>13.57</v>
          </cell>
        </row>
        <row r="578">
          <cell r="F578" t="str">
            <v>ARTESP</v>
          </cell>
          <cell r="J578">
            <v>9306023.3159999996</v>
          </cell>
          <cell r="L578" t="str">
            <v>RA de Campinas</v>
          </cell>
          <cell r="M578" t="str">
            <v>Obra Contratada a Iniciar</v>
          </cell>
          <cell r="N578">
            <v>13.45</v>
          </cell>
        </row>
        <row r="579">
          <cell r="F579" t="str">
            <v>ARTESP</v>
          </cell>
          <cell r="J579">
            <v>7720982.6376999998</v>
          </cell>
          <cell r="L579" t="str">
            <v>RA de Campinas</v>
          </cell>
          <cell r="M579" t="str">
            <v>Obra Contratada a Iniciar</v>
          </cell>
          <cell r="N579">
            <v>11.16</v>
          </cell>
        </row>
        <row r="580">
          <cell r="F580" t="str">
            <v>ARTESP</v>
          </cell>
          <cell r="J580">
            <v>6297226.2538000001</v>
          </cell>
          <cell r="L580" t="str">
            <v>RA de Campinas</v>
          </cell>
          <cell r="M580" t="str">
            <v>Obra Contratada a Iniciar</v>
          </cell>
          <cell r="N580">
            <v>9.1</v>
          </cell>
        </row>
        <row r="581">
          <cell r="F581" t="str">
            <v>ARTESP</v>
          </cell>
          <cell r="J581">
            <v>6293747.7255999995</v>
          </cell>
          <cell r="L581" t="str">
            <v>RA de Campinas</v>
          </cell>
          <cell r="M581" t="str">
            <v>Obra Contratada a Iniciar</v>
          </cell>
          <cell r="N581">
            <v>12.5</v>
          </cell>
        </row>
        <row r="582">
          <cell r="F582" t="str">
            <v>ARTESP</v>
          </cell>
          <cell r="J582">
            <v>3426090.6455000001</v>
          </cell>
          <cell r="L582" t="str">
            <v>RA de Campinas</v>
          </cell>
          <cell r="M582" t="str">
            <v>Obra Contratada a Iniciar</v>
          </cell>
          <cell r="N582">
            <v>6.81</v>
          </cell>
        </row>
        <row r="583">
          <cell r="F583" t="str">
            <v>ARTESP</v>
          </cell>
          <cell r="J583">
            <v>24432425.0198</v>
          </cell>
          <cell r="L583" t="str">
            <v>RA de Sorocaba</v>
          </cell>
          <cell r="M583" t="str">
            <v>Concluído</v>
          </cell>
          <cell r="N583">
            <v>0</v>
          </cell>
        </row>
        <row r="584">
          <cell r="F584" t="str">
            <v>ARTESP</v>
          </cell>
          <cell r="J584">
            <v>491521332.3039</v>
          </cell>
          <cell r="L584" t="str">
            <v>Região Metropolitana de São Paulo</v>
          </cell>
          <cell r="M584" t="str">
            <v>Em Execução</v>
          </cell>
          <cell r="N584">
            <v>9</v>
          </cell>
        </row>
        <row r="585">
          <cell r="F585" t="str">
            <v>ARTESP</v>
          </cell>
          <cell r="J585">
            <v>10677461.2509</v>
          </cell>
          <cell r="L585" t="str">
            <v>RA de Sorocaba</v>
          </cell>
          <cell r="M585" t="str">
            <v>Concluído</v>
          </cell>
          <cell r="N585">
            <v>0</v>
          </cell>
        </row>
        <row r="586">
          <cell r="F586" t="str">
            <v>ARTESP</v>
          </cell>
          <cell r="J586">
            <v>29797978.8695</v>
          </cell>
          <cell r="L586" t="str">
            <v>RA de Sorocaba</v>
          </cell>
          <cell r="M586" t="str">
            <v>Em Execução</v>
          </cell>
          <cell r="N586">
            <v>0</v>
          </cell>
        </row>
        <row r="587">
          <cell r="F587" t="str">
            <v>ARTESP</v>
          </cell>
          <cell r="J587">
            <v>21606851.704100002</v>
          </cell>
          <cell r="L587" t="str">
            <v>RA de Marília</v>
          </cell>
          <cell r="M587" t="str">
            <v>Concluído</v>
          </cell>
          <cell r="N587">
            <v>2.5</v>
          </cell>
        </row>
        <row r="588">
          <cell r="F588" t="str">
            <v>ARTESP</v>
          </cell>
          <cell r="J588">
            <v>4321110.7492000004</v>
          </cell>
          <cell r="L588" t="str">
            <v>RA de Marília</v>
          </cell>
          <cell r="M588" t="str">
            <v>Concluído</v>
          </cell>
          <cell r="N588">
            <v>0.5</v>
          </cell>
        </row>
        <row r="589">
          <cell r="F589" t="str">
            <v>ARTESP</v>
          </cell>
          <cell r="J589">
            <v>10677461.2509</v>
          </cell>
          <cell r="L589" t="str">
            <v>RA de Sorocaba</v>
          </cell>
          <cell r="M589" t="str">
            <v>Concluído</v>
          </cell>
          <cell r="N589">
            <v>0</v>
          </cell>
        </row>
        <row r="590">
          <cell r="F590" t="str">
            <v>ARTESP</v>
          </cell>
          <cell r="J590">
            <v>307400.3554</v>
          </cell>
          <cell r="L590" t="str">
            <v>RA de Campinas</v>
          </cell>
          <cell r="M590" t="str">
            <v>Obra Contratada a Iniciar</v>
          </cell>
          <cell r="N590">
            <v>5</v>
          </cell>
        </row>
        <row r="591">
          <cell r="F591" t="str">
            <v>ARTESP</v>
          </cell>
          <cell r="J591">
            <v>19014050.266899999</v>
          </cell>
          <cell r="L591" t="str">
            <v>RA de Marília</v>
          </cell>
          <cell r="M591" t="str">
            <v>Concluído</v>
          </cell>
          <cell r="N591">
            <v>2.2000000000000002</v>
          </cell>
        </row>
        <row r="592">
          <cell r="F592" t="str">
            <v>ARTESP</v>
          </cell>
          <cell r="J592">
            <v>31113876.837499999</v>
          </cell>
          <cell r="L592" t="str">
            <v>RA de Marília</v>
          </cell>
          <cell r="M592" t="str">
            <v>Concluído</v>
          </cell>
          <cell r="N592">
            <v>3.6</v>
          </cell>
        </row>
        <row r="593">
          <cell r="F593" t="str">
            <v>ARTESP</v>
          </cell>
          <cell r="J593">
            <v>307400.3554</v>
          </cell>
          <cell r="L593" t="str">
            <v>RA de Bauru</v>
          </cell>
          <cell r="M593" t="str">
            <v>Obra Contratada a Iniciar</v>
          </cell>
          <cell r="N593">
            <v>54</v>
          </cell>
        </row>
        <row r="594">
          <cell r="F594" t="str">
            <v>ARTESP</v>
          </cell>
          <cell r="J594">
            <v>48208745.521399997</v>
          </cell>
          <cell r="L594" t="str">
            <v>RA de Sorocaba</v>
          </cell>
          <cell r="M594" t="str">
            <v>Concluído</v>
          </cell>
          <cell r="N594">
            <v>0</v>
          </cell>
        </row>
        <row r="595">
          <cell r="F595" t="str">
            <v>ARTESP</v>
          </cell>
          <cell r="J595">
            <v>77899394.615899995</v>
          </cell>
          <cell r="L595" t="str">
            <v>RA de Sorocaba</v>
          </cell>
          <cell r="M595" t="str">
            <v>Concluído</v>
          </cell>
          <cell r="N595">
            <v>0</v>
          </cell>
        </row>
        <row r="596">
          <cell r="F596" t="str">
            <v>ARTESP</v>
          </cell>
          <cell r="J596">
            <v>307400.3554</v>
          </cell>
          <cell r="L596" t="str">
            <v>RA de Bauru</v>
          </cell>
          <cell r="M596" t="str">
            <v>Obra Contratada a Iniciar</v>
          </cell>
          <cell r="N596">
            <v>24.75</v>
          </cell>
        </row>
        <row r="597">
          <cell r="F597" t="str">
            <v>ARTESP</v>
          </cell>
          <cell r="J597">
            <v>82710194.511700004</v>
          </cell>
          <cell r="L597" t="str">
            <v>RA de Sorocaba</v>
          </cell>
          <cell r="M597" t="str">
            <v>Em Execução</v>
          </cell>
          <cell r="N597">
            <v>0</v>
          </cell>
        </row>
        <row r="598">
          <cell r="F598" t="str">
            <v>ARTESP</v>
          </cell>
          <cell r="J598">
            <v>5686906.2244999995</v>
          </cell>
          <cell r="L598" t="str">
            <v>RA de Campinas</v>
          </cell>
          <cell r="M598" t="str">
            <v>Obra Contratada a Iniciar</v>
          </cell>
          <cell r="N598">
            <v>39.75</v>
          </cell>
        </row>
        <row r="599">
          <cell r="F599" t="str">
            <v>ARTESP</v>
          </cell>
          <cell r="J599">
            <v>34876273.449299999</v>
          </cell>
          <cell r="L599" t="str">
            <v>RA de Sorocaba</v>
          </cell>
          <cell r="M599" t="str">
            <v>Concluído</v>
          </cell>
          <cell r="N599">
            <v>0</v>
          </cell>
        </row>
        <row r="600">
          <cell r="F600" t="str">
            <v>ARTESP</v>
          </cell>
          <cell r="J600">
            <v>11656929.545499999</v>
          </cell>
          <cell r="L600" t="str">
            <v>RA de Sorocaba</v>
          </cell>
          <cell r="M600" t="str">
            <v>Concluído</v>
          </cell>
          <cell r="N600">
            <v>0</v>
          </cell>
        </row>
        <row r="601">
          <cell r="F601" t="str">
            <v>ARTESP</v>
          </cell>
          <cell r="J601">
            <v>4815938.6210000003</v>
          </cell>
          <cell r="L601" t="str">
            <v>RA de Campinas</v>
          </cell>
          <cell r="M601" t="str">
            <v>Concluído</v>
          </cell>
          <cell r="N601">
            <v>29</v>
          </cell>
        </row>
        <row r="602">
          <cell r="F602" t="str">
            <v>ARTESP</v>
          </cell>
          <cell r="J602">
            <v>44862719.723700002</v>
          </cell>
          <cell r="L602" t="str">
            <v>RA de Sorocaba</v>
          </cell>
          <cell r="M602" t="str">
            <v>Concluído</v>
          </cell>
          <cell r="N602">
            <v>5.36</v>
          </cell>
        </row>
        <row r="603">
          <cell r="F603" t="str">
            <v>ARTESP</v>
          </cell>
          <cell r="J603">
            <v>45317215.498000003</v>
          </cell>
          <cell r="L603" t="str">
            <v>RA de Sorocaba</v>
          </cell>
          <cell r="M603" t="str">
            <v>Concluído</v>
          </cell>
          <cell r="N603">
            <v>7.74</v>
          </cell>
        </row>
        <row r="604">
          <cell r="F604" t="str">
            <v>ARTESP</v>
          </cell>
          <cell r="J604">
            <v>136531327.94639999</v>
          </cell>
          <cell r="L604" t="str">
            <v>RA de Sorocaba</v>
          </cell>
          <cell r="M604" t="str">
            <v>Concluído</v>
          </cell>
          <cell r="N604">
            <v>19.899999999999999</v>
          </cell>
        </row>
        <row r="605">
          <cell r="F605" t="str">
            <v>ARTESP</v>
          </cell>
          <cell r="J605">
            <v>152067508.49630001</v>
          </cell>
          <cell r="L605" t="str">
            <v>RA de Sorocaba</v>
          </cell>
          <cell r="M605" t="str">
            <v>Concluído</v>
          </cell>
          <cell r="N605">
            <v>2</v>
          </cell>
        </row>
        <row r="606">
          <cell r="F606" t="str">
            <v>ARTESP</v>
          </cell>
          <cell r="J606">
            <v>40986.657800000001</v>
          </cell>
          <cell r="L606" t="str">
            <v>RA de Presidente Prudente</v>
          </cell>
          <cell r="M606" t="str">
            <v>Obra Contratada a Iniciar</v>
          </cell>
          <cell r="N606">
            <v>0.09</v>
          </cell>
        </row>
        <row r="607">
          <cell r="F607" t="str">
            <v>ARTESP</v>
          </cell>
          <cell r="J607">
            <v>234385.30410000001</v>
          </cell>
          <cell r="L607" t="str">
            <v>RA de Marília</v>
          </cell>
          <cell r="M607" t="str">
            <v>Concluído</v>
          </cell>
          <cell r="N607">
            <v>31.8</v>
          </cell>
        </row>
        <row r="608">
          <cell r="F608" t="str">
            <v>ARTESP</v>
          </cell>
          <cell r="J608">
            <v>17078171.468600001</v>
          </cell>
          <cell r="L608" t="str">
            <v>RA de Marília</v>
          </cell>
          <cell r="M608" t="str">
            <v>Em Execução</v>
          </cell>
          <cell r="N608">
            <v>31.8</v>
          </cell>
        </row>
        <row r="609">
          <cell r="F609" t="str">
            <v>ARTESP</v>
          </cell>
          <cell r="J609">
            <v>1594282.1412</v>
          </cell>
          <cell r="L609" t="str">
            <v>RA de São José dos Campos</v>
          </cell>
          <cell r="M609" t="str">
            <v>Concluído</v>
          </cell>
          <cell r="N609">
            <v>0.36</v>
          </cell>
        </row>
        <row r="610">
          <cell r="F610" t="str">
            <v>ARTESP</v>
          </cell>
          <cell r="J610">
            <v>51233.3223</v>
          </cell>
          <cell r="L610" t="str">
            <v>RA de Presidente Prudente</v>
          </cell>
          <cell r="M610" t="str">
            <v>Concluído</v>
          </cell>
          <cell r="N610">
            <v>1.5</v>
          </cell>
        </row>
        <row r="611">
          <cell r="F611" t="str">
            <v>ARTESP</v>
          </cell>
          <cell r="J611">
            <v>1798840.3643</v>
          </cell>
          <cell r="L611" t="str">
            <v>RA de São José dos Campos</v>
          </cell>
          <cell r="M611" t="str">
            <v>Concluído</v>
          </cell>
          <cell r="N611">
            <v>0.41</v>
          </cell>
        </row>
        <row r="612">
          <cell r="F612" t="str">
            <v>ARTESP</v>
          </cell>
          <cell r="J612">
            <v>1349270.9384999999</v>
          </cell>
          <cell r="L612" t="str">
            <v>RA de Araçatuba</v>
          </cell>
          <cell r="M612" t="str">
            <v>Concluído</v>
          </cell>
          <cell r="N612">
            <v>0</v>
          </cell>
        </row>
        <row r="613">
          <cell r="F613" t="str">
            <v>ARTESP</v>
          </cell>
          <cell r="J613">
            <v>1739112.9576000001</v>
          </cell>
          <cell r="L613" t="str">
            <v>RA de Araçatuba</v>
          </cell>
          <cell r="M613" t="str">
            <v>Concluído</v>
          </cell>
          <cell r="N613">
            <v>0</v>
          </cell>
        </row>
        <row r="614">
          <cell r="F614" t="str">
            <v>ARTESP</v>
          </cell>
          <cell r="J614">
            <v>82712250.706400007</v>
          </cell>
          <cell r="L614" t="str">
            <v>RA de Sorocaba</v>
          </cell>
          <cell r="M614" t="str">
            <v>Concluído</v>
          </cell>
          <cell r="N614">
            <v>2.7</v>
          </cell>
        </row>
        <row r="615">
          <cell r="F615" t="str">
            <v>ARTESP</v>
          </cell>
          <cell r="J615">
            <v>1880378.1026999999</v>
          </cell>
          <cell r="L615" t="str">
            <v>RA de São José dos Campos</v>
          </cell>
          <cell r="M615" t="str">
            <v>Concluído</v>
          </cell>
          <cell r="N615">
            <v>0.43</v>
          </cell>
        </row>
        <row r="616">
          <cell r="F616" t="str">
            <v>ARTESP</v>
          </cell>
          <cell r="J616">
            <v>163946.91250000001</v>
          </cell>
          <cell r="L616" t="str">
            <v>RA de Marília</v>
          </cell>
          <cell r="M616" t="str">
            <v>Em Execução</v>
          </cell>
          <cell r="N616">
            <v>3.1</v>
          </cell>
        </row>
        <row r="617">
          <cell r="F617" t="str">
            <v>ARTESP</v>
          </cell>
          <cell r="J617">
            <v>2055550.5507</v>
          </cell>
          <cell r="L617" t="str">
            <v>RA de São José dos Campos</v>
          </cell>
          <cell r="M617" t="str">
            <v>Concluído</v>
          </cell>
          <cell r="N617">
            <v>0.47</v>
          </cell>
        </row>
        <row r="618">
          <cell r="F618" t="str">
            <v>ARTESP</v>
          </cell>
          <cell r="J618">
            <v>236787622.43979999</v>
          </cell>
          <cell r="L618" t="str">
            <v>RA de Bauru</v>
          </cell>
          <cell r="M618" t="str">
            <v>Em Execução</v>
          </cell>
          <cell r="N618">
            <v>6.1</v>
          </cell>
        </row>
        <row r="619">
          <cell r="F619" t="str">
            <v>ARTESP</v>
          </cell>
          <cell r="J619">
            <v>40986.657800000001</v>
          </cell>
          <cell r="L619" t="str">
            <v>RA de Bauru</v>
          </cell>
          <cell r="M619" t="str">
            <v>Obra Contratada a Iniciar</v>
          </cell>
          <cell r="N619">
            <v>10.79</v>
          </cell>
        </row>
        <row r="620">
          <cell r="F620" t="str">
            <v>ARTESP</v>
          </cell>
          <cell r="J620">
            <v>2206555.0156</v>
          </cell>
          <cell r="L620" t="str">
            <v>RA de São José dos Campos</v>
          </cell>
          <cell r="M620" t="str">
            <v>Concluído</v>
          </cell>
          <cell r="N620">
            <v>0.5</v>
          </cell>
        </row>
        <row r="621">
          <cell r="F621" t="str">
            <v>ARTESP</v>
          </cell>
          <cell r="J621">
            <v>61480.1273</v>
          </cell>
          <cell r="L621" t="str">
            <v>RA de Marília</v>
          </cell>
          <cell r="M621" t="str">
            <v>Obra Contratada a Iniciar</v>
          </cell>
          <cell r="N621">
            <v>0.6</v>
          </cell>
        </row>
        <row r="622">
          <cell r="F622" t="str">
            <v>ARTESP</v>
          </cell>
          <cell r="J622">
            <v>17816507.075300001</v>
          </cell>
          <cell r="L622" t="str">
            <v>RA de Araçatuba</v>
          </cell>
          <cell r="M622" t="str">
            <v>Em Execução</v>
          </cell>
          <cell r="N622">
            <v>5.77</v>
          </cell>
        </row>
        <row r="623">
          <cell r="F623" t="str">
            <v>ARTESP</v>
          </cell>
          <cell r="J623">
            <v>2541298.4531</v>
          </cell>
          <cell r="L623" t="str">
            <v>RA de São José dos Campos</v>
          </cell>
          <cell r="M623" t="str">
            <v>Concluído</v>
          </cell>
          <cell r="N623">
            <v>0.57999999999999996</v>
          </cell>
        </row>
        <row r="624">
          <cell r="F624" t="str">
            <v>ARTESP</v>
          </cell>
          <cell r="J624">
            <v>17836022.286499999</v>
          </cell>
          <cell r="L624" t="str">
            <v>RA de Araçatuba</v>
          </cell>
          <cell r="M624" t="str">
            <v>Concluído</v>
          </cell>
          <cell r="N624">
            <v>5.77</v>
          </cell>
        </row>
        <row r="625">
          <cell r="F625" t="str">
            <v>ARTESP</v>
          </cell>
          <cell r="J625">
            <v>235673.5637</v>
          </cell>
          <cell r="L625" t="str">
            <v>RA de Campinas</v>
          </cell>
          <cell r="M625" t="str">
            <v>Concluído</v>
          </cell>
          <cell r="N625">
            <v>2.1</v>
          </cell>
        </row>
        <row r="626">
          <cell r="F626" t="str">
            <v>ARTESP</v>
          </cell>
          <cell r="J626">
            <v>261798.18280000001</v>
          </cell>
          <cell r="L626" t="str">
            <v>RA de São José dos Campos</v>
          </cell>
          <cell r="M626" t="str">
            <v>Concluído</v>
          </cell>
          <cell r="N626">
            <v>0.06</v>
          </cell>
        </row>
        <row r="627">
          <cell r="F627" t="str">
            <v>ARTESP</v>
          </cell>
          <cell r="J627">
            <v>235673.5637</v>
          </cell>
          <cell r="L627" t="str">
            <v>RA de Campinas</v>
          </cell>
          <cell r="M627" t="str">
            <v>Obra Contratada a Iniciar</v>
          </cell>
          <cell r="N627">
            <v>1</v>
          </cell>
        </row>
        <row r="628">
          <cell r="F628" t="str">
            <v>ARTESP</v>
          </cell>
          <cell r="J628">
            <v>5930043.0993999997</v>
          </cell>
          <cell r="L628" t="str">
            <v>RA de Bauru</v>
          </cell>
          <cell r="M628" t="str">
            <v>Obra Contratada a Iniciar</v>
          </cell>
          <cell r="N628">
            <v>13</v>
          </cell>
        </row>
        <row r="629">
          <cell r="F629" t="str">
            <v>ARTESP</v>
          </cell>
          <cell r="J629">
            <v>2197385.9090999998</v>
          </cell>
          <cell r="L629" t="str">
            <v>RA Central</v>
          </cell>
          <cell r="M629" t="str">
            <v>Concluído</v>
          </cell>
          <cell r="N629">
            <v>0</v>
          </cell>
        </row>
        <row r="630">
          <cell r="F630" t="str">
            <v>ARTESP</v>
          </cell>
          <cell r="J630">
            <v>2197385.9090999998</v>
          </cell>
          <cell r="L630" t="str">
            <v>RA Central</v>
          </cell>
          <cell r="M630" t="str">
            <v>Concluído</v>
          </cell>
          <cell r="N630">
            <v>0</v>
          </cell>
        </row>
        <row r="631">
          <cell r="F631" t="str">
            <v>ARTESP</v>
          </cell>
          <cell r="J631">
            <v>10947771.875800001</v>
          </cell>
          <cell r="L631" t="str">
            <v>RA de Bauru</v>
          </cell>
          <cell r="M631" t="str">
            <v>Obra Contratada a Iniciar</v>
          </cell>
          <cell r="N631">
            <v>24</v>
          </cell>
        </row>
        <row r="632">
          <cell r="F632" t="str">
            <v>ARTESP</v>
          </cell>
          <cell r="J632">
            <v>532827.25470000005</v>
          </cell>
          <cell r="L632" t="str">
            <v>RA de Campinas</v>
          </cell>
          <cell r="M632" t="str">
            <v>Obra Contratada a Iniciar</v>
          </cell>
          <cell r="N632">
            <v>40.89</v>
          </cell>
        </row>
        <row r="633">
          <cell r="F633" t="str">
            <v>ARTESP</v>
          </cell>
          <cell r="J633">
            <v>2197385.9090999998</v>
          </cell>
          <cell r="L633" t="str">
            <v>RA de São José do Rio Preto</v>
          </cell>
          <cell r="M633" t="str">
            <v>Concluído</v>
          </cell>
          <cell r="N633">
            <v>0</v>
          </cell>
        </row>
        <row r="634">
          <cell r="F634" t="str">
            <v>ARTESP</v>
          </cell>
          <cell r="J634">
            <v>2197385.9090999998</v>
          </cell>
          <cell r="L634" t="str">
            <v>RA de São José do Rio Preto</v>
          </cell>
          <cell r="M634" t="str">
            <v>Concluído</v>
          </cell>
          <cell r="N634">
            <v>0</v>
          </cell>
        </row>
        <row r="635">
          <cell r="F635" t="str">
            <v>ARTESP</v>
          </cell>
          <cell r="J635">
            <v>491840.5968</v>
          </cell>
          <cell r="L635" t="str">
            <v>RA de Bauru</v>
          </cell>
          <cell r="M635" t="str">
            <v>Obra Contratada a Iniciar</v>
          </cell>
          <cell r="N635">
            <v>33.049999999999997</v>
          </cell>
        </row>
        <row r="636">
          <cell r="F636" t="str">
            <v>ARTESP</v>
          </cell>
          <cell r="J636">
            <v>2197385.9090999998</v>
          </cell>
          <cell r="L636" t="str">
            <v>RA de Ribeirão Preto</v>
          </cell>
          <cell r="M636" t="str">
            <v>Em Execução</v>
          </cell>
          <cell r="N636">
            <v>0</v>
          </cell>
        </row>
        <row r="637">
          <cell r="F637" t="str">
            <v>ARTESP</v>
          </cell>
          <cell r="J637">
            <v>2197385.9090999998</v>
          </cell>
          <cell r="L637" t="str">
            <v>RA de Barretos</v>
          </cell>
          <cell r="M637" t="str">
            <v>Concluído</v>
          </cell>
          <cell r="N637">
            <v>0</v>
          </cell>
        </row>
        <row r="638">
          <cell r="F638" t="str">
            <v>ARTESP</v>
          </cell>
          <cell r="J638">
            <v>2197385.9090999998</v>
          </cell>
          <cell r="L638" t="str">
            <v>RA Central</v>
          </cell>
          <cell r="M638" t="str">
            <v>Concluído</v>
          </cell>
          <cell r="N638">
            <v>0</v>
          </cell>
        </row>
        <row r="639">
          <cell r="F639" t="str">
            <v>ARTESP</v>
          </cell>
          <cell r="J639">
            <v>881214.26800000004</v>
          </cell>
          <cell r="L639" t="str">
            <v>RA de Marília</v>
          </cell>
          <cell r="M639" t="str">
            <v>Obra Contratada a Iniciar</v>
          </cell>
          <cell r="N639">
            <v>103.29</v>
          </cell>
        </row>
        <row r="640">
          <cell r="F640" t="str">
            <v>ARTESP</v>
          </cell>
          <cell r="J640">
            <v>2197385.9090999998</v>
          </cell>
          <cell r="L640" t="str">
            <v>RA de Ribeirão Preto</v>
          </cell>
          <cell r="M640" t="str">
            <v>Concluído</v>
          </cell>
          <cell r="N640">
            <v>0</v>
          </cell>
        </row>
        <row r="641">
          <cell r="F641" t="str">
            <v>ARTESP</v>
          </cell>
          <cell r="J641">
            <v>2197385.9090999998</v>
          </cell>
          <cell r="L641" t="str">
            <v>RA de Ribeirão Preto</v>
          </cell>
          <cell r="M641" t="str">
            <v>Concluído</v>
          </cell>
          <cell r="N641">
            <v>0</v>
          </cell>
        </row>
        <row r="642">
          <cell r="F642" t="str">
            <v>ARTESP</v>
          </cell>
          <cell r="J642">
            <v>8115368.9341000002</v>
          </cell>
          <cell r="L642" t="str">
            <v>RA de Presidente Prudente</v>
          </cell>
          <cell r="M642" t="str">
            <v>Em Execução</v>
          </cell>
          <cell r="N642">
            <v>338.27</v>
          </cell>
        </row>
        <row r="643">
          <cell r="F643" t="str">
            <v>ARTESP</v>
          </cell>
          <cell r="J643">
            <v>2616995.3793000001</v>
          </cell>
          <cell r="L643" t="str">
            <v>RA de São José dos Campos</v>
          </cell>
          <cell r="M643" t="str">
            <v>Concluído</v>
          </cell>
          <cell r="N643">
            <v>0.59</v>
          </cell>
        </row>
        <row r="644">
          <cell r="F644" t="str">
            <v>ARTESP</v>
          </cell>
          <cell r="J644">
            <v>2197385.9090999998</v>
          </cell>
          <cell r="L644" t="str">
            <v>RA de Barretos</v>
          </cell>
          <cell r="M644" t="str">
            <v>Concluído</v>
          </cell>
          <cell r="N644">
            <v>0</v>
          </cell>
        </row>
        <row r="645">
          <cell r="F645" t="str">
            <v>ARTESP</v>
          </cell>
          <cell r="J645">
            <v>2197385.9090999998</v>
          </cell>
          <cell r="L645" t="str">
            <v>RA de Barretos</v>
          </cell>
          <cell r="M645" t="str">
            <v>Concluído</v>
          </cell>
          <cell r="N645">
            <v>0</v>
          </cell>
        </row>
        <row r="646">
          <cell r="F646" t="str">
            <v>ARTESP</v>
          </cell>
          <cell r="J646">
            <v>582270.62910000002</v>
          </cell>
          <cell r="L646" t="str">
            <v>RA de Campinas</v>
          </cell>
          <cell r="M646" t="str">
            <v>Concluído</v>
          </cell>
          <cell r="N646">
            <v>125.4</v>
          </cell>
        </row>
        <row r="647">
          <cell r="F647" t="str">
            <v>ARTESP</v>
          </cell>
          <cell r="J647">
            <v>4561571.6149000004</v>
          </cell>
          <cell r="L647" t="str">
            <v>RA de Bauru</v>
          </cell>
          <cell r="M647" t="str">
            <v>Obra Contratada a Iniciar</v>
          </cell>
          <cell r="N647">
            <v>10</v>
          </cell>
        </row>
        <row r="648">
          <cell r="F648" t="str">
            <v>ARTESP</v>
          </cell>
          <cell r="J648">
            <v>2197385.9090999998</v>
          </cell>
          <cell r="L648" t="str">
            <v>RA de Ribeirão Preto</v>
          </cell>
          <cell r="M648" t="str">
            <v>Concluído</v>
          </cell>
          <cell r="N648">
            <v>0</v>
          </cell>
        </row>
        <row r="649">
          <cell r="F649" t="str">
            <v>ARTESP</v>
          </cell>
          <cell r="J649">
            <v>4105414.4534</v>
          </cell>
          <cell r="L649" t="str">
            <v>RA de Bauru</v>
          </cell>
          <cell r="M649" t="str">
            <v>Obra Contratada a Iniciar</v>
          </cell>
          <cell r="N649">
            <v>9</v>
          </cell>
        </row>
        <row r="650">
          <cell r="F650" t="str">
            <v>ARTESP</v>
          </cell>
          <cell r="J650">
            <v>2197385.9090999998</v>
          </cell>
          <cell r="L650" t="str">
            <v>RA Central</v>
          </cell>
          <cell r="M650" t="str">
            <v>Concluído</v>
          </cell>
          <cell r="N650">
            <v>0</v>
          </cell>
        </row>
        <row r="651">
          <cell r="F651" t="str">
            <v>ARTESP</v>
          </cell>
          <cell r="J651">
            <v>71726.791800000006</v>
          </cell>
          <cell r="L651" t="str">
            <v>RA de Campinas</v>
          </cell>
          <cell r="M651" t="str">
            <v>Obra Contratada a Iniciar</v>
          </cell>
          <cell r="N651">
            <v>20.58</v>
          </cell>
        </row>
        <row r="652">
          <cell r="F652" t="str">
            <v>ARTESP</v>
          </cell>
          <cell r="J652">
            <v>17744513.5821</v>
          </cell>
          <cell r="L652" t="str">
            <v>RA de Bauru</v>
          </cell>
          <cell r="M652" t="str">
            <v>Obra Contratada a Iniciar</v>
          </cell>
          <cell r="N652">
            <v>38.9</v>
          </cell>
        </row>
        <row r="653">
          <cell r="F653" t="str">
            <v>ARTESP</v>
          </cell>
          <cell r="J653">
            <v>2197385.9090999998</v>
          </cell>
          <cell r="L653" t="str">
            <v>RA Central</v>
          </cell>
          <cell r="M653" t="str">
            <v>Concluído</v>
          </cell>
          <cell r="N653">
            <v>0</v>
          </cell>
        </row>
        <row r="654">
          <cell r="F654" t="str">
            <v>ARTESP</v>
          </cell>
          <cell r="J654">
            <v>3780933.4552000002</v>
          </cell>
          <cell r="L654" t="str">
            <v>RA de Presidente Prudente</v>
          </cell>
          <cell r="M654" t="str">
            <v>Obra Contratada a Iniciar</v>
          </cell>
          <cell r="N654">
            <v>75.95</v>
          </cell>
        </row>
        <row r="655">
          <cell r="F655" t="str">
            <v>ARTESP</v>
          </cell>
          <cell r="J655">
            <v>12316243.360300001</v>
          </cell>
          <cell r="L655" t="str">
            <v>RA de Araçatuba</v>
          </cell>
          <cell r="M655" t="str">
            <v>Obra Contratada a Iniciar</v>
          </cell>
          <cell r="N655">
            <v>27</v>
          </cell>
        </row>
        <row r="656">
          <cell r="F656" t="str">
            <v>ARTESP</v>
          </cell>
          <cell r="J656">
            <v>2197385.9090999998</v>
          </cell>
          <cell r="L656" t="str">
            <v>RA de Barretos</v>
          </cell>
          <cell r="M656" t="str">
            <v>Concluído</v>
          </cell>
          <cell r="N656">
            <v>0</v>
          </cell>
        </row>
        <row r="657">
          <cell r="F657" t="str">
            <v>ARTESP</v>
          </cell>
          <cell r="J657">
            <v>2197385.9090999998</v>
          </cell>
          <cell r="L657" t="str">
            <v>RA de São José do Rio Preto</v>
          </cell>
          <cell r="M657" t="str">
            <v>Concluído</v>
          </cell>
          <cell r="N657">
            <v>0</v>
          </cell>
        </row>
        <row r="658">
          <cell r="F658" t="str">
            <v>ARTESP</v>
          </cell>
          <cell r="J658">
            <v>13929213.8872</v>
          </cell>
          <cell r="L658" t="str">
            <v>RA de Marília</v>
          </cell>
          <cell r="M658" t="str">
            <v>Concluído</v>
          </cell>
          <cell r="N658">
            <v>5</v>
          </cell>
        </row>
        <row r="659">
          <cell r="F659" t="str">
            <v>ARTESP</v>
          </cell>
          <cell r="J659">
            <v>529228.98250000004</v>
          </cell>
          <cell r="L659" t="str">
            <v>RA Central</v>
          </cell>
          <cell r="M659" t="str">
            <v>Concluído</v>
          </cell>
          <cell r="N659">
            <v>0</v>
          </cell>
        </row>
        <row r="660">
          <cell r="F660" t="str">
            <v>ARTESP</v>
          </cell>
          <cell r="J660">
            <v>22369614.0788</v>
          </cell>
          <cell r="L660" t="str">
            <v>RA de Marília</v>
          </cell>
          <cell r="M660" t="str">
            <v>Concluído</v>
          </cell>
          <cell r="N660">
            <v>2</v>
          </cell>
        </row>
        <row r="661">
          <cell r="F661" t="str">
            <v>ARTESP</v>
          </cell>
          <cell r="J661">
            <v>10289905.760600001</v>
          </cell>
          <cell r="L661" t="str">
            <v>RA de Bauru</v>
          </cell>
          <cell r="M661" t="str">
            <v>Em Execução</v>
          </cell>
          <cell r="N661">
            <v>5.13</v>
          </cell>
        </row>
        <row r="662">
          <cell r="F662" t="str">
            <v>ARTESP</v>
          </cell>
          <cell r="J662">
            <v>9334890.2196999993</v>
          </cell>
          <cell r="L662" t="str">
            <v>RA de Bauru</v>
          </cell>
          <cell r="M662" t="str">
            <v>Obra Contratada a Iniciar</v>
          </cell>
          <cell r="N662">
            <v>6.1</v>
          </cell>
        </row>
        <row r="663">
          <cell r="F663" t="str">
            <v>ARTESP</v>
          </cell>
          <cell r="J663">
            <v>280718916.28649998</v>
          </cell>
          <cell r="L663" t="str">
            <v>RA de Itapeva</v>
          </cell>
          <cell r="M663" t="str">
            <v>Concluído</v>
          </cell>
          <cell r="N663">
            <v>6.6</v>
          </cell>
        </row>
        <row r="664">
          <cell r="F664" t="str">
            <v>ARTESP</v>
          </cell>
          <cell r="J664">
            <v>1246039.9378</v>
          </cell>
          <cell r="L664" t="str">
            <v>RA de Sorocaba</v>
          </cell>
          <cell r="M664" t="str">
            <v>Em Execução</v>
          </cell>
          <cell r="N664">
            <v>0</v>
          </cell>
        </row>
        <row r="665">
          <cell r="F665" t="str">
            <v>ARTESP</v>
          </cell>
          <cell r="J665">
            <v>8717309.3192999996</v>
          </cell>
          <cell r="L665" t="str">
            <v>RA Central</v>
          </cell>
          <cell r="M665" t="str">
            <v>Obra Contratada a Iniciar</v>
          </cell>
          <cell r="N665">
            <v>0</v>
          </cell>
        </row>
        <row r="666">
          <cell r="F666" t="str">
            <v>ARTESP</v>
          </cell>
          <cell r="J666">
            <v>4088568.5458</v>
          </cell>
          <cell r="L666" t="str">
            <v>RA de Sorocaba</v>
          </cell>
          <cell r="M666" t="str">
            <v>Em Execução</v>
          </cell>
          <cell r="N666">
            <v>2.09</v>
          </cell>
        </row>
        <row r="667">
          <cell r="F667" t="str">
            <v>ARTESP</v>
          </cell>
          <cell r="J667">
            <v>5678446.9961000001</v>
          </cell>
          <cell r="L667" t="str">
            <v>RA Central</v>
          </cell>
          <cell r="M667" t="str">
            <v>Obra Contratada a Iniciar</v>
          </cell>
          <cell r="N667">
            <v>0</v>
          </cell>
        </row>
        <row r="668">
          <cell r="F668" t="str">
            <v>ARTESP</v>
          </cell>
          <cell r="J668">
            <v>5678446.9961000001</v>
          </cell>
          <cell r="L668" t="str">
            <v>RA de Barretos</v>
          </cell>
          <cell r="M668" t="str">
            <v>Obra Contratada a Iniciar</v>
          </cell>
          <cell r="N668">
            <v>0</v>
          </cell>
        </row>
        <row r="669">
          <cell r="F669" t="str">
            <v>ARTESP</v>
          </cell>
          <cell r="J669">
            <v>17196846.986900002</v>
          </cell>
          <cell r="L669" t="str">
            <v>RA Central</v>
          </cell>
          <cell r="M669" t="str">
            <v>Obra Contratada a Iniciar</v>
          </cell>
          <cell r="N669">
            <v>2</v>
          </cell>
        </row>
        <row r="670">
          <cell r="F670" t="str">
            <v>ARTESP</v>
          </cell>
          <cell r="J670">
            <v>116586777.38869999</v>
          </cell>
          <cell r="L670" t="str">
            <v>RA Central</v>
          </cell>
          <cell r="M670" t="str">
            <v>Obra Contratada a Iniciar</v>
          </cell>
          <cell r="N670">
            <v>13.9</v>
          </cell>
        </row>
        <row r="671">
          <cell r="F671" t="str">
            <v>ARTESP</v>
          </cell>
          <cell r="J671">
            <v>5017046.3644000003</v>
          </cell>
          <cell r="L671" t="str">
            <v>RA de Barretos</v>
          </cell>
          <cell r="M671" t="str">
            <v>Obra Contratada a Iniciar</v>
          </cell>
          <cell r="N671">
            <v>0.6</v>
          </cell>
        </row>
        <row r="672">
          <cell r="F672" t="str">
            <v>ARTESP</v>
          </cell>
          <cell r="J672">
            <v>75865715.438800007</v>
          </cell>
          <cell r="L672" t="str">
            <v>RA de Barretos</v>
          </cell>
          <cell r="M672" t="str">
            <v>Obra Contratada a Iniciar</v>
          </cell>
          <cell r="N672">
            <v>9</v>
          </cell>
        </row>
        <row r="673">
          <cell r="F673" t="str">
            <v>ARTESP</v>
          </cell>
          <cell r="J673">
            <v>143070140.09349999</v>
          </cell>
          <cell r="L673" t="str">
            <v>RA de São José do Rio Preto</v>
          </cell>
          <cell r="M673" t="str">
            <v>Obra Contratada a Iniciar</v>
          </cell>
          <cell r="N673">
            <v>17</v>
          </cell>
        </row>
        <row r="674">
          <cell r="F674" t="str">
            <v>ARTESP</v>
          </cell>
          <cell r="J674">
            <v>4088568.5458</v>
          </cell>
          <cell r="L674" t="str">
            <v>RA de Sorocaba</v>
          </cell>
          <cell r="M674" t="str">
            <v>Em Execução</v>
          </cell>
          <cell r="N674">
            <v>2.09</v>
          </cell>
        </row>
        <row r="675">
          <cell r="F675" t="str">
            <v>ARTESP</v>
          </cell>
          <cell r="J675">
            <v>167663594.55160001</v>
          </cell>
          <cell r="L675" t="str">
            <v>RA Central</v>
          </cell>
          <cell r="M675" t="str">
            <v>Obra Contratada a Iniciar</v>
          </cell>
          <cell r="N675">
            <v>14</v>
          </cell>
        </row>
        <row r="676">
          <cell r="F676" t="str">
            <v>ARTESP</v>
          </cell>
          <cell r="J676">
            <v>259591.6537</v>
          </cell>
          <cell r="L676" t="str">
            <v>RA de Sorocaba</v>
          </cell>
          <cell r="M676" t="str">
            <v>Em Execução</v>
          </cell>
          <cell r="N676">
            <v>0</v>
          </cell>
        </row>
        <row r="677">
          <cell r="F677" t="str">
            <v>ARTESP</v>
          </cell>
          <cell r="J677">
            <v>103865404.4453</v>
          </cell>
          <cell r="L677" t="str">
            <v>RA Central</v>
          </cell>
          <cell r="M677" t="str">
            <v>Obra Contratada a Iniciar</v>
          </cell>
          <cell r="N677">
            <v>14.7</v>
          </cell>
        </row>
        <row r="678">
          <cell r="F678" t="str">
            <v>ARTESP</v>
          </cell>
          <cell r="J678">
            <v>7787749.6109999996</v>
          </cell>
          <cell r="L678" t="str">
            <v>RA de Sorocaba</v>
          </cell>
          <cell r="M678" t="str">
            <v>Em Execução</v>
          </cell>
          <cell r="N678">
            <v>4</v>
          </cell>
        </row>
        <row r="679">
          <cell r="F679" t="str">
            <v>ARTESP</v>
          </cell>
          <cell r="J679">
            <v>62566721.2267</v>
          </cell>
          <cell r="L679" t="str">
            <v>RA de Marília</v>
          </cell>
          <cell r="M679" t="str">
            <v>Concluído</v>
          </cell>
          <cell r="N679">
            <v>41.53</v>
          </cell>
        </row>
        <row r="680">
          <cell r="F680" t="str">
            <v>ARTESP</v>
          </cell>
          <cell r="J680">
            <v>2800823.4106999999</v>
          </cell>
          <cell r="L680" t="str">
            <v>RA de São José dos Campos</v>
          </cell>
          <cell r="M680" t="str">
            <v>Em Execução</v>
          </cell>
          <cell r="N680">
            <v>9.9600000000000009</v>
          </cell>
        </row>
        <row r="681">
          <cell r="F681" t="str">
            <v>ARTESP</v>
          </cell>
          <cell r="J681">
            <v>7787749.6109999996</v>
          </cell>
          <cell r="L681" t="str">
            <v>RA de Sorocaba</v>
          </cell>
          <cell r="M681" t="str">
            <v>Em Execução</v>
          </cell>
          <cell r="N681">
            <v>4</v>
          </cell>
        </row>
        <row r="682">
          <cell r="F682" t="str">
            <v>ARTESP</v>
          </cell>
          <cell r="J682">
            <v>110982389.0131</v>
          </cell>
          <cell r="L682" t="str">
            <v>RA de Campinas</v>
          </cell>
          <cell r="M682" t="str">
            <v>Obra Contratada a Iniciar</v>
          </cell>
          <cell r="N682">
            <v>64</v>
          </cell>
        </row>
        <row r="683">
          <cell r="F683" t="str">
            <v>ARTESP</v>
          </cell>
          <cell r="J683">
            <v>2542113.2426999998</v>
          </cell>
          <cell r="L683" t="str">
            <v>RA de São José dos Campos</v>
          </cell>
          <cell r="M683" t="str">
            <v>Obra Contratada a Iniciar</v>
          </cell>
          <cell r="N683">
            <v>9.0399999999999991</v>
          </cell>
        </row>
        <row r="684">
          <cell r="F684" t="str">
            <v>ARTESP</v>
          </cell>
          <cell r="J684">
            <v>12486358.543</v>
          </cell>
          <cell r="L684" t="str">
            <v>RA de Sorocaba</v>
          </cell>
          <cell r="M684" t="str">
            <v>Obra Contratada a Iniciar</v>
          </cell>
          <cell r="N684">
            <v>0</v>
          </cell>
        </row>
        <row r="685">
          <cell r="F685" t="str">
            <v>ARTESP</v>
          </cell>
          <cell r="J685">
            <v>379916.99540000001</v>
          </cell>
          <cell r="L685" t="str">
            <v>RA de Marília</v>
          </cell>
          <cell r="M685" t="str">
            <v>Concluído</v>
          </cell>
          <cell r="N685">
            <v>0.39</v>
          </cell>
        </row>
        <row r="686">
          <cell r="F686" t="str">
            <v>ARTESP</v>
          </cell>
          <cell r="J686">
            <v>217242027.0704</v>
          </cell>
          <cell r="L686" t="str">
            <v>RA de Bauru</v>
          </cell>
          <cell r="M686" t="str">
            <v>Obra Contratada a Iniciar</v>
          </cell>
          <cell r="N686">
            <v>177.85</v>
          </cell>
        </row>
        <row r="687">
          <cell r="F687" t="str">
            <v>ARTESP</v>
          </cell>
          <cell r="J687">
            <v>2182552.2168999999</v>
          </cell>
          <cell r="L687" t="str">
            <v>RA de São José dos Campos</v>
          </cell>
          <cell r="M687" t="str">
            <v>Em Execução</v>
          </cell>
          <cell r="N687">
            <v>7.65</v>
          </cell>
        </row>
        <row r="688">
          <cell r="F688" t="str">
            <v>ARTESP</v>
          </cell>
          <cell r="J688">
            <v>533868.88970000006</v>
          </cell>
          <cell r="L688" t="str">
            <v>RA de Ribeirão Preto</v>
          </cell>
          <cell r="M688" t="str">
            <v>Obra Contratada a Iniciar</v>
          </cell>
          <cell r="N688">
            <v>44.1</v>
          </cell>
        </row>
        <row r="689">
          <cell r="F689" t="str">
            <v>ARTESP</v>
          </cell>
          <cell r="J689">
            <v>779605.6544</v>
          </cell>
          <cell r="L689" t="str">
            <v>RA de Campinas</v>
          </cell>
          <cell r="M689" t="str">
            <v>Concluído</v>
          </cell>
          <cell r="N689">
            <v>9</v>
          </cell>
        </row>
        <row r="690">
          <cell r="F690" t="str">
            <v>ARTESP</v>
          </cell>
          <cell r="J690">
            <v>804005.76089999999</v>
          </cell>
          <cell r="L690" t="str">
            <v>RA de Marília</v>
          </cell>
          <cell r="M690" t="str">
            <v>Em Execução</v>
          </cell>
          <cell r="N690">
            <v>6.13</v>
          </cell>
        </row>
        <row r="691">
          <cell r="F691" t="str">
            <v>ARTESP</v>
          </cell>
          <cell r="J691">
            <v>1178654.4216</v>
          </cell>
          <cell r="L691" t="str">
            <v>RA de São José dos Campos</v>
          </cell>
          <cell r="M691" t="str">
            <v>Em Execução</v>
          </cell>
          <cell r="N691">
            <v>5.75</v>
          </cell>
        </row>
        <row r="692">
          <cell r="F692" t="str">
            <v>ARTESP</v>
          </cell>
          <cell r="J692">
            <v>1897523.1518000001</v>
          </cell>
          <cell r="L692" t="str">
            <v>RA de Barretos</v>
          </cell>
          <cell r="M692" t="str">
            <v>Em Execução</v>
          </cell>
          <cell r="N692">
            <v>133.30000000000001</v>
          </cell>
        </row>
        <row r="693">
          <cell r="F693" t="str">
            <v>ARTESP</v>
          </cell>
          <cell r="J693">
            <v>2251207.5576999998</v>
          </cell>
          <cell r="L693" t="str">
            <v>RA de São José dos Campos</v>
          </cell>
          <cell r="M693" t="str">
            <v>Obra Contratada a Iniciar</v>
          </cell>
          <cell r="N693">
            <v>7.65</v>
          </cell>
        </row>
        <row r="694">
          <cell r="F694" t="str">
            <v>ARTESP</v>
          </cell>
          <cell r="J694">
            <v>1299334.1043</v>
          </cell>
          <cell r="L694" t="str">
            <v>RA de Campinas</v>
          </cell>
          <cell r="M694" t="str">
            <v>Obra Contratada a Iniciar</v>
          </cell>
          <cell r="N694">
            <v>9</v>
          </cell>
        </row>
        <row r="695">
          <cell r="F695" t="str">
            <v>ARTESP</v>
          </cell>
          <cell r="J695">
            <v>1052484.6728000001</v>
          </cell>
          <cell r="L695" t="str">
            <v>RA de Ribeirão Preto</v>
          </cell>
          <cell r="M695" t="str">
            <v>Em Execução</v>
          </cell>
          <cell r="N695">
            <v>129.43</v>
          </cell>
        </row>
        <row r="696">
          <cell r="F696" t="str">
            <v>ARTESP</v>
          </cell>
          <cell r="J696">
            <v>1215727.2396</v>
          </cell>
          <cell r="L696" t="str">
            <v>RA de São José dos Campos</v>
          </cell>
          <cell r="M696" t="str">
            <v>Obra Contratada a Iniciar</v>
          </cell>
          <cell r="N696">
            <v>5.75</v>
          </cell>
        </row>
        <row r="697">
          <cell r="F697" t="str">
            <v>ARTESP</v>
          </cell>
          <cell r="J697">
            <v>113768.92290000001</v>
          </cell>
          <cell r="L697" t="str">
            <v>RA de Presidente Prudente</v>
          </cell>
          <cell r="M697" t="str">
            <v>Concluído</v>
          </cell>
          <cell r="N697">
            <v>0.09</v>
          </cell>
        </row>
        <row r="698">
          <cell r="F698" t="str">
            <v>ARTESP</v>
          </cell>
          <cell r="J698">
            <v>47109343.436899997</v>
          </cell>
          <cell r="L698" t="str">
            <v>RA de Campinas</v>
          </cell>
          <cell r="M698" t="str">
            <v>Obra Contratada a Iniciar</v>
          </cell>
          <cell r="N698">
            <v>71.25</v>
          </cell>
        </row>
        <row r="699">
          <cell r="F699" t="str">
            <v>ARTESP</v>
          </cell>
          <cell r="J699">
            <v>1028079.2242000001</v>
          </cell>
          <cell r="L699" t="str">
            <v>RA de Barretos</v>
          </cell>
          <cell r="M699" t="str">
            <v>Obra Contratada a Iniciar</v>
          </cell>
          <cell r="N699">
            <v>67.02</v>
          </cell>
        </row>
        <row r="700">
          <cell r="F700" t="str">
            <v>ARTESP</v>
          </cell>
          <cell r="J700">
            <v>14105.9584</v>
          </cell>
          <cell r="L700" t="str">
            <v>RA de Bauru</v>
          </cell>
          <cell r="M700" t="str">
            <v>Obra Contratada a Iniciar</v>
          </cell>
          <cell r="N700">
            <v>0.64</v>
          </cell>
        </row>
        <row r="701">
          <cell r="F701" t="str">
            <v>ARTESP</v>
          </cell>
          <cell r="J701">
            <v>1577975.3748000001</v>
          </cell>
          <cell r="L701" t="str">
            <v>RA Central</v>
          </cell>
          <cell r="M701" t="str">
            <v>Em Execução</v>
          </cell>
          <cell r="N701">
            <v>226.5</v>
          </cell>
        </row>
        <row r="702">
          <cell r="F702" t="str">
            <v>ARTESP</v>
          </cell>
          <cell r="J702">
            <v>1247727.2834999999</v>
          </cell>
          <cell r="L702" t="str">
            <v>RA de Campinas</v>
          </cell>
          <cell r="M702" t="str">
            <v>Obra Contratada a Iniciar</v>
          </cell>
          <cell r="N702">
            <v>14.4</v>
          </cell>
        </row>
        <row r="703">
          <cell r="F703" t="str">
            <v>ARTESP</v>
          </cell>
          <cell r="J703">
            <v>1267757.9776000001</v>
          </cell>
          <cell r="L703" t="str">
            <v>RA de Presidente Prudente</v>
          </cell>
          <cell r="M703" t="str">
            <v>Obra Contratada a Iniciar</v>
          </cell>
          <cell r="N703">
            <v>18.8</v>
          </cell>
        </row>
        <row r="704">
          <cell r="F704" t="str">
            <v>ARTESP</v>
          </cell>
          <cell r="J704">
            <v>1984741.6814999999</v>
          </cell>
          <cell r="L704" t="str">
            <v>Região Metropolitana de São Paulo</v>
          </cell>
          <cell r="M704" t="str">
            <v>Obra Contratada a Iniciar</v>
          </cell>
          <cell r="N704">
            <v>7.08</v>
          </cell>
        </row>
        <row r="705">
          <cell r="F705" t="str">
            <v>ARTESP</v>
          </cell>
          <cell r="J705">
            <v>290765.7292</v>
          </cell>
          <cell r="L705" t="str">
            <v>RA de Ribeirão Preto</v>
          </cell>
          <cell r="M705" t="str">
            <v>Obra Contratada a Iniciar</v>
          </cell>
          <cell r="N705">
            <v>44.1</v>
          </cell>
        </row>
        <row r="706">
          <cell r="F706" t="str">
            <v>ARTESP</v>
          </cell>
          <cell r="J706">
            <v>37447965.1061</v>
          </cell>
          <cell r="L706" t="str">
            <v>RA de Bauru</v>
          </cell>
          <cell r="M706" t="str">
            <v>Obra Contratada a Iniciar</v>
          </cell>
          <cell r="N706">
            <v>177.85</v>
          </cell>
        </row>
        <row r="707">
          <cell r="F707" t="str">
            <v>ARTESP</v>
          </cell>
          <cell r="J707">
            <v>1886609.3195</v>
          </cell>
          <cell r="L707" t="str">
            <v>Região Metropolitana de São Paulo</v>
          </cell>
          <cell r="M707" t="str">
            <v>Obra Contratada a Iniciar</v>
          </cell>
          <cell r="N707">
            <v>6.73</v>
          </cell>
        </row>
        <row r="708">
          <cell r="F708" t="str">
            <v>ARTESP</v>
          </cell>
          <cell r="J708">
            <v>673008.28469999996</v>
          </cell>
          <cell r="L708" t="str">
            <v>RA de Barretos</v>
          </cell>
          <cell r="M708" t="str">
            <v>Em Execução</v>
          </cell>
          <cell r="N708">
            <v>133.30000000000001</v>
          </cell>
        </row>
        <row r="709">
          <cell r="F709" t="str">
            <v>ARTESP</v>
          </cell>
          <cell r="J709">
            <v>6576653.9375999998</v>
          </cell>
          <cell r="L709" t="str">
            <v>Região Metropolitana de São Paulo</v>
          </cell>
          <cell r="M709" t="str">
            <v>Concluído</v>
          </cell>
          <cell r="N709">
            <v>5.79</v>
          </cell>
        </row>
        <row r="710">
          <cell r="F710" t="str">
            <v>ARTESP</v>
          </cell>
          <cell r="J710">
            <v>13432018.4848</v>
          </cell>
          <cell r="L710" t="str">
            <v>RA de Presidente Prudente</v>
          </cell>
          <cell r="M710" t="str">
            <v>Concluído</v>
          </cell>
          <cell r="N710">
            <v>11.93</v>
          </cell>
        </row>
        <row r="711">
          <cell r="F711" t="str">
            <v>ARTESP</v>
          </cell>
          <cell r="J711">
            <v>47109343.436899997</v>
          </cell>
          <cell r="L711" t="str">
            <v>RA de Campinas</v>
          </cell>
          <cell r="M711" t="str">
            <v>Obra Contratada a Iniciar</v>
          </cell>
          <cell r="N711">
            <v>59.8</v>
          </cell>
        </row>
        <row r="712">
          <cell r="F712" t="str">
            <v>ARTESP</v>
          </cell>
          <cell r="J712">
            <v>14527693.9826</v>
          </cell>
          <cell r="L712" t="str">
            <v>Região Metropolitana de São Paulo</v>
          </cell>
          <cell r="M712" t="str">
            <v>Concluído</v>
          </cell>
          <cell r="N712">
            <v>12.79</v>
          </cell>
        </row>
        <row r="713">
          <cell r="F713" t="str">
            <v>ARTESP</v>
          </cell>
          <cell r="J713">
            <v>656673.03469999996</v>
          </cell>
          <cell r="L713" t="str">
            <v>RA de Ribeirão Preto</v>
          </cell>
          <cell r="M713" t="str">
            <v>Em Execução</v>
          </cell>
          <cell r="N713">
            <v>129.43</v>
          </cell>
        </row>
        <row r="714">
          <cell r="F714" t="str">
            <v>ARTESP</v>
          </cell>
          <cell r="J714">
            <v>1044995.0529</v>
          </cell>
          <cell r="L714" t="str">
            <v>Região Metropolitana de São Paulo</v>
          </cell>
          <cell r="M714" t="str">
            <v>Concluído</v>
          </cell>
          <cell r="N714">
            <v>0.92</v>
          </cell>
        </row>
        <row r="715">
          <cell r="F715" t="str">
            <v>ARTESP</v>
          </cell>
          <cell r="J715">
            <v>309538.5673</v>
          </cell>
          <cell r="L715" t="str">
            <v>RA de Marília</v>
          </cell>
          <cell r="M715" t="str">
            <v>Concluído</v>
          </cell>
          <cell r="N715">
            <v>0.28999999999999998</v>
          </cell>
        </row>
        <row r="716">
          <cell r="F716" t="str">
            <v>ARTESP</v>
          </cell>
          <cell r="J716">
            <v>99038702.921700001</v>
          </cell>
          <cell r="L716" t="str">
            <v>RA da Baixada Santista</v>
          </cell>
          <cell r="M716" t="str">
            <v>Obra Contratada a Iniciar</v>
          </cell>
          <cell r="N716">
            <v>6</v>
          </cell>
        </row>
        <row r="717">
          <cell r="F717" t="str">
            <v>ARTESP</v>
          </cell>
          <cell r="J717">
            <v>297299.68579999998</v>
          </cell>
          <cell r="L717" t="str">
            <v>RA de Barretos</v>
          </cell>
          <cell r="M717" t="str">
            <v>Obra Contratada a Iniciar</v>
          </cell>
          <cell r="N717">
            <v>67.02</v>
          </cell>
        </row>
        <row r="718">
          <cell r="F718" t="str">
            <v>ARTESP</v>
          </cell>
          <cell r="J718">
            <v>9981782.9370000008</v>
          </cell>
          <cell r="L718" t="str">
            <v>Região Metropolitana de São Paulo</v>
          </cell>
          <cell r="M718" t="str">
            <v>Concluído</v>
          </cell>
          <cell r="N718">
            <v>10.5</v>
          </cell>
        </row>
        <row r="719">
          <cell r="F719" t="str">
            <v>ARTESP</v>
          </cell>
          <cell r="J719">
            <v>141232.03</v>
          </cell>
          <cell r="L719" t="str">
            <v>RA de Marília</v>
          </cell>
          <cell r="M719" t="str">
            <v>Obra Contratada a Iniciar</v>
          </cell>
          <cell r="N719">
            <v>0.17</v>
          </cell>
        </row>
        <row r="720">
          <cell r="F720" t="str">
            <v>ARTESP</v>
          </cell>
          <cell r="J720">
            <v>9580463.1920999996</v>
          </cell>
          <cell r="L720" t="str">
            <v>RA da Baixada Santista</v>
          </cell>
          <cell r="M720" t="str">
            <v>Concluído</v>
          </cell>
          <cell r="N720">
            <v>6</v>
          </cell>
        </row>
        <row r="721">
          <cell r="F721" t="str">
            <v>ARTESP</v>
          </cell>
          <cell r="J721">
            <v>2111070.8272000002</v>
          </cell>
          <cell r="L721" t="str">
            <v>RA Central</v>
          </cell>
          <cell r="M721" t="str">
            <v>Em Execução</v>
          </cell>
          <cell r="N721">
            <v>226.5</v>
          </cell>
        </row>
        <row r="722">
          <cell r="F722" t="str">
            <v>ARTESP</v>
          </cell>
          <cell r="J722">
            <v>1873997.9705000001</v>
          </cell>
          <cell r="L722" t="str">
            <v>RA de Marília</v>
          </cell>
          <cell r="M722" t="str">
            <v>Obra Contratada a Iniciar</v>
          </cell>
          <cell r="N722">
            <v>3.1</v>
          </cell>
        </row>
        <row r="723">
          <cell r="F723" t="str">
            <v>ARTESP</v>
          </cell>
          <cell r="J723">
            <v>4716948.4211999997</v>
          </cell>
          <cell r="L723" t="str">
            <v>RA da Baixada Santista</v>
          </cell>
          <cell r="M723" t="str">
            <v>Obra Contratada a Iniciar</v>
          </cell>
          <cell r="N723">
            <v>6</v>
          </cell>
        </row>
        <row r="724">
          <cell r="F724" t="str">
            <v>ARTESP</v>
          </cell>
          <cell r="J724">
            <v>594071.25219999999</v>
          </cell>
          <cell r="L724" t="str">
            <v>Região Metropolitana de São Paulo</v>
          </cell>
          <cell r="M724" t="str">
            <v>Obra Contratada a Iniciar</v>
          </cell>
          <cell r="N724">
            <v>2.39</v>
          </cell>
        </row>
        <row r="725">
          <cell r="F725" t="str">
            <v>ARTESP</v>
          </cell>
          <cell r="J725">
            <v>112875.1401</v>
          </cell>
          <cell r="L725" t="str">
            <v>RA de Ribeirão Preto</v>
          </cell>
          <cell r="M725" t="str">
            <v>Obra Contratada a Iniciar</v>
          </cell>
          <cell r="N725">
            <v>44.1</v>
          </cell>
        </row>
        <row r="726">
          <cell r="F726" t="str">
            <v>ARTESP</v>
          </cell>
          <cell r="J726">
            <v>971888.84180000005</v>
          </cell>
          <cell r="L726" t="str">
            <v>Região Metropolitana de São Paulo</v>
          </cell>
          <cell r="M726" t="str">
            <v>Obra Contratada a Iniciar</v>
          </cell>
          <cell r="N726">
            <v>3.91</v>
          </cell>
        </row>
        <row r="727">
          <cell r="F727" t="str">
            <v>ARTESP</v>
          </cell>
          <cell r="J727">
            <v>887247.33109999995</v>
          </cell>
          <cell r="L727" t="str">
            <v>RA de Bauru</v>
          </cell>
          <cell r="M727" t="str">
            <v>Obra Contratada a Iniciar</v>
          </cell>
          <cell r="N727">
            <v>10.79</v>
          </cell>
        </row>
        <row r="728">
          <cell r="F728" t="str">
            <v>ARTESP</v>
          </cell>
          <cell r="J728">
            <v>62547670.895300001</v>
          </cell>
          <cell r="L728" t="str">
            <v>RA da Baixada Santista</v>
          </cell>
          <cell r="M728" t="str">
            <v>Concluído</v>
          </cell>
          <cell r="N728">
            <v>21.95</v>
          </cell>
        </row>
        <row r="729">
          <cell r="F729" t="str">
            <v>ARTESP</v>
          </cell>
          <cell r="J729">
            <v>1116548.9157</v>
          </cell>
          <cell r="L729" t="str">
            <v>RA de Barretos</v>
          </cell>
          <cell r="M729" t="str">
            <v>Em Execução</v>
          </cell>
          <cell r="N729">
            <v>133.30000000000001</v>
          </cell>
        </row>
        <row r="730">
          <cell r="F730" t="str">
            <v>ARTESP</v>
          </cell>
          <cell r="J730">
            <v>1816967.8577000001</v>
          </cell>
          <cell r="L730" t="str">
            <v>Região Metropolitana de São Paulo</v>
          </cell>
          <cell r="M730" t="str">
            <v>Concluído</v>
          </cell>
          <cell r="N730">
            <v>7.8</v>
          </cell>
        </row>
        <row r="731">
          <cell r="F731" t="str">
            <v>ARTESP</v>
          </cell>
          <cell r="J731">
            <v>700320.05160000001</v>
          </cell>
          <cell r="L731" t="str">
            <v>RA de Marília</v>
          </cell>
          <cell r="M731" t="str">
            <v>Concluído</v>
          </cell>
          <cell r="N731">
            <v>0.6</v>
          </cell>
        </row>
        <row r="732">
          <cell r="F732" t="str">
            <v>ARTESP</v>
          </cell>
          <cell r="J732">
            <v>7066596.1462000003</v>
          </cell>
          <cell r="L732" t="str">
            <v>Região Metropolitana de São Paulo</v>
          </cell>
          <cell r="M732" t="str">
            <v>Concluído</v>
          </cell>
          <cell r="N732">
            <v>6.92</v>
          </cell>
        </row>
        <row r="733">
          <cell r="F733" t="str">
            <v>ARTESP</v>
          </cell>
          <cell r="J733">
            <v>790126.10019999999</v>
          </cell>
          <cell r="L733" t="str">
            <v>RA de Ribeirão Preto</v>
          </cell>
          <cell r="M733" t="str">
            <v>Em Execução</v>
          </cell>
          <cell r="N733">
            <v>129.43</v>
          </cell>
        </row>
        <row r="734">
          <cell r="F734" t="str">
            <v>ARTESP</v>
          </cell>
          <cell r="J734">
            <v>5528167.3913000003</v>
          </cell>
          <cell r="L734" t="str">
            <v>RA de Marília</v>
          </cell>
          <cell r="M734" t="str">
            <v>Concluído</v>
          </cell>
          <cell r="N734">
            <v>5.53</v>
          </cell>
        </row>
        <row r="735">
          <cell r="F735" t="str">
            <v>ARTESP</v>
          </cell>
          <cell r="J735">
            <v>5902440.3679999998</v>
          </cell>
          <cell r="L735" t="str">
            <v>Região Metropolitana de São Paulo</v>
          </cell>
          <cell r="M735" t="str">
            <v>Concluído</v>
          </cell>
          <cell r="N735">
            <v>5.78</v>
          </cell>
        </row>
        <row r="736">
          <cell r="F736" t="str">
            <v>ARTESP</v>
          </cell>
          <cell r="J736">
            <v>411841.88559999998</v>
          </cell>
          <cell r="L736" t="str">
            <v>RA de Barretos</v>
          </cell>
          <cell r="M736" t="str">
            <v>Obra Contratada a Iniciar</v>
          </cell>
          <cell r="N736">
            <v>67.02</v>
          </cell>
        </row>
        <row r="737">
          <cell r="F737" t="str">
            <v>ARTESP</v>
          </cell>
          <cell r="J737">
            <v>677253.67260000005</v>
          </cell>
          <cell r="L737" t="str">
            <v>RA de Presidente Prudente</v>
          </cell>
          <cell r="M737" t="str">
            <v>Concluído</v>
          </cell>
          <cell r="N737">
            <v>14.99</v>
          </cell>
        </row>
        <row r="738">
          <cell r="F738" t="str">
            <v>ARTESP</v>
          </cell>
          <cell r="J738">
            <v>62511266.477399997</v>
          </cell>
          <cell r="L738" t="str">
            <v>RA da Baixada Santista</v>
          </cell>
          <cell r="M738" t="str">
            <v>Concluído</v>
          </cell>
          <cell r="N738">
            <v>22.2</v>
          </cell>
        </row>
        <row r="739">
          <cell r="F739" t="str">
            <v>ARTESP</v>
          </cell>
          <cell r="J739">
            <v>4897346.8404000001</v>
          </cell>
          <cell r="L739" t="str">
            <v>RA de Barretos</v>
          </cell>
          <cell r="M739" t="str">
            <v>Concluído</v>
          </cell>
          <cell r="N739">
            <v>4.51</v>
          </cell>
        </row>
        <row r="740">
          <cell r="F740" t="str">
            <v>ARTESP</v>
          </cell>
          <cell r="J740">
            <v>30924298.8026</v>
          </cell>
          <cell r="L740" t="str">
            <v>RA da Baixada Santista</v>
          </cell>
          <cell r="M740" t="str">
            <v>Concluído</v>
          </cell>
          <cell r="N740">
            <v>14</v>
          </cell>
        </row>
        <row r="741">
          <cell r="F741" t="str">
            <v>ARTESP</v>
          </cell>
          <cell r="J741">
            <v>3227680.5293999999</v>
          </cell>
          <cell r="L741" t="str">
            <v>RA de São José dos Campos</v>
          </cell>
          <cell r="M741" t="str">
            <v>Obra Contratada a Iniciar</v>
          </cell>
          <cell r="N741">
            <v>15.85</v>
          </cell>
        </row>
        <row r="742">
          <cell r="F742" t="str">
            <v>ARTESP</v>
          </cell>
          <cell r="J742">
            <v>1659668.2376999999</v>
          </cell>
          <cell r="L742" t="str">
            <v>RA de São José dos Campos</v>
          </cell>
          <cell r="M742" t="str">
            <v>Obra Contratada a Iniciar</v>
          </cell>
          <cell r="N742">
            <v>8.15</v>
          </cell>
        </row>
        <row r="743">
          <cell r="F743" t="str">
            <v>ARTESP</v>
          </cell>
          <cell r="J743">
            <v>33817941.579599999</v>
          </cell>
          <cell r="L743" t="str">
            <v>RA da Baixada Santista</v>
          </cell>
          <cell r="M743" t="str">
            <v>Concluído</v>
          </cell>
          <cell r="N743">
            <v>11.6</v>
          </cell>
        </row>
        <row r="744">
          <cell r="F744" t="str">
            <v>ARTESP</v>
          </cell>
          <cell r="J744">
            <v>1902360.6029999999</v>
          </cell>
          <cell r="L744" t="str">
            <v>RA de São José dos Campos</v>
          </cell>
          <cell r="M744" t="str">
            <v>Obra Contratada a Iniciar</v>
          </cell>
          <cell r="N744">
            <v>9.9600000000000009</v>
          </cell>
        </row>
        <row r="745">
          <cell r="F745" t="str">
            <v>ARTESP</v>
          </cell>
          <cell r="J745">
            <v>1726644.5075999999</v>
          </cell>
          <cell r="L745" t="str">
            <v>RA de São José dos Campos</v>
          </cell>
          <cell r="M745" t="str">
            <v>Obra Contratada a Iniciar</v>
          </cell>
          <cell r="N745">
            <v>9.0399999999999991</v>
          </cell>
        </row>
        <row r="746">
          <cell r="F746" t="str">
            <v>ARTESP</v>
          </cell>
          <cell r="J746">
            <v>71052203.890699998</v>
          </cell>
          <cell r="L746" t="str">
            <v>Região Metropolitana de São Paulo</v>
          </cell>
          <cell r="M746" t="str">
            <v>Concluído</v>
          </cell>
          <cell r="N746">
            <v>18.54</v>
          </cell>
        </row>
        <row r="747">
          <cell r="F747" t="str">
            <v>ARTESP</v>
          </cell>
          <cell r="J747">
            <v>825889.63500000001</v>
          </cell>
          <cell r="L747" t="str">
            <v>RA de São José dos Campos</v>
          </cell>
          <cell r="M747" t="str">
            <v>Concluído</v>
          </cell>
          <cell r="N747">
            <v>5.75</v>
          </cell>
        </row>
        <row r="748">
          <cell r="F748" t="str">
            <v>ARTESP</v>
          </cell>
          <cell r="J748">
            <v>69133695.892199993</v>
          </cell>
          <cell r="L748" t="str">
            <v>RA de São José do Rio Preto</v>
          </cell>
          <cell r="M748" t="str">
            <v>Obra Contratada a Iniciar</v>
          </cell>
          <cell r="N748">
            <v>0</v>
          </cell>
        </row>
        <row r="749">
          <cell r="F749" t="str">
            <v>ARTESP</v>
          </cell>
          <cell r="J749">
            <v>22088736.436000001</v>
          </cell>
          <cell r="L749" t="str">
            <v>RA da Baixada Santista</v>
          </cell>
          <cell r="M749" t="str">
            <v>Concluído</v>
          </cell>
          <cell r="N749">
            <v>10</v>
          </cell>
        </row>
        <row r="750">
          <cell r="F750" t="str">
            <v>ARTESP</v>
          </cell>
          <cell r="J750">
            <v>804728.01210000005</v>
          </cell>
          <cell r="L750" t="str">
            <v>RA de São José dos Campos</v>
          </cell>
          <cell r="M750" t="str">
            <v>Obra Contratada a Iniciar</v>
          </cell>
          <cell r="N750">
            <v>5.75</v>
          </cell>
        </row>
        <row r="751">
          <cell r="F751" t="str">
            <v>ARTESP</v>
          </cell>
          <cell r="J751">
            <v>37686786.370499998</v>
          </cell>
          <cell r="L751" t="str">
            <v>RA de São José do Rio Preto</v>
          </cell>
          <cell r="M751" t="str">
            <v>Obra Contratada a Iniciar</v>
          </cell>
          <cell r="N751">
            <v>0</v>
          </cell>
        </row>
        <row r="752">
          <cell r="F752" t="str">
            <v>ARTESP</v>
          </cell>
          <cell r="J752">
            <v>18775459.866700001</v>
          </cell>
          <cell r="L752" t="str">
            <v>RA da Baixada Santista</v>
          </cell>
          <cell r="M752" t="str">
            <v>Concluído</v>
          </cell>
          <cell r="N752">
            <v>8</v>
          </cell>
        </row>
        <row r="753">
          <cell r="F753" t="str">
            <v>ARTESP</v>
          </cell>
          <cell r="J753">
            <v>534397.6078</v>
          </cell>
          <cell r="L753" t="str">
            <v>RA de São José dos Campos</v>
          </cell>
          <cell r="M753" t="str">
            <v>Obra Contratada a Iniciar</v>
          </cell>
          <cell r="N753">
            <v>5.4</v>
          </cell>
        </row>
        <row r="754">
          <cell r="F754" t="str">
            <v>ARTESP</v>
          </cell>
          <cell r="J754">
            <v>3715837.0595</v>
          </cell>
          <cell r="L754" t="str">
            <v>RA de São José dos Campos</v>
          </cell>
          <cell r="M754" t="str">
            <v>Concluído</v>
          </cell>
          <cell r="N754">
            <v>2.5</v>
          </cell>
        </row>
        <row r="755">
          <cell r="F755" t="str">
            <v>ARTESP</v>
          </cell>
          <cell r="J755">
            <v>2934829.2544</v>
          </cell>
          <cell r="L755" t="str">
            <v>Região Metropolitana de São Paulo</v>
          </cell>
          <cell r="M755" t="str">
            <v>Obra Contratada a Iniciar</v>
          </cell>
          <cell r="N755">
            <v>7.08</v>
          </cell>
        </row>
        <row r="756">
          <cell r="F756" t="str">
            <v>ARTESP</v>
          </cell>
          <cell r="J756">
            <v>7431700.7708999999</v>
          </cell>
          <cell r="L756" t="str">
            <v>RA de São José dos Campos</v>
          </cell>
          <cell r="M756" t="str">
            <v>Concluído</v>
          </cell>
          <cell r="N756">
            <v>5</v>
          </cell>
        </row>
        <row r="757">
          <cell r="F757" t="str">
            <v>ARTESP</v>
          </cell>
          <cell r="J757">
            <v>426963.72639999999</v>
          </cell>
          <cell r="L757" t="str">
            <v>Região Metropolitana de São Paulo</v>
          </cell>
          <cell r="M757" t="str">
            <v>Obra Contratada a Iniciar</v>
          </cell>
          <cell r="N757">
            <v>1.03</v>
          </cell>
        </row>
        <row r="758">
          <cell r="F758" t="str">
            <v>ARTESP</v>
          </cell>
          <cell r="J758">
            <v>4706728.7187999999</v>
          </cell>
          <cell r="L758" t="str">
            <v>Região Metropolitana de São Paulo</v>
          </cell>
          <cell r="M758" t="str">
            <v>Concluído</v>
          </cell>
          <cell r="N758">
            <v>5.4</v>
          </cell>
        </row>
        <row r="759">
          <cell r="F759" t="str">
            <v>ARTESP</v>
          </cell>
          <cell r="J759">
            <v>4706728.7187999999</v>
          </cell>
          <cell r="L759" t="str">
            <v>Região Metropolitana de São Paulo</v>
          </cell>
          <cell r="M759" t="str">
            <v>Concluído</v>
          </cell>
          <cell r="N759">
            <v>5.4</v>
          </cell>
        </row>
        <row r="760">
          <cell r="F760" t="str">
            <v>ARTESP</v>
          </cell>
          <cell r="J760">
            <v>7043542.2370999996</v>
          </cell>
          <cell r="L760" t="str">
            <v>Região Metropolitana de São Paulo</v>
          </cell>
          <cell r="M760" t="str">
            <v>Concluído</v>
          </cell>
          <cell r="N760">
            <v>11.49</v>
          </cell>
        </row>
        <row r="761">
          <cell r="F761" t="str">
            <v>ARTESP</v>
          </cell>
          <cell r="J761">
            <v>1538801.7896</v>
          </cell>
          <cell r="L761" t="str">
            <v>Região Metropolitana de São Paulo</v>
          </cell>
          <cell r="M761" t="str">
            <v>Concluído</v>
          </cell>
          <cell r="N761">
            <v>0.88</v>
          </cell>
        </row>
        <row r="762">
          <cell r="F762" t="str">
            <v>ARTESP</v>
          </cell>
          <cell r="J762">
            <v>7840461.2372000003</v>
          </cell>
          <cell r="L762" t="str">
            <v>Região Metropolitana de São Paulo</v>
          </cell>
          <cell r="M762" t="str">
            <v>Concluído</v>
          </cell>
          <cell r="N762">
            <v>12.79</v>
          </cell>
        </row>
        <row r="763">
          <cell r="F763" t="str">
            <v>ARTESP</v>
          </cell>
          <cell r="J763">
            <v>29680636.5836</v>
          </cell>
          <cell r="L763" t="str">
            <v>Região Metropolitana de São Paulo</v>
          </cell>
          <cell r="M763" t="str">
            <v>Concluído</v>
          </cell>
          <cell r="N763">
            <v>4.2</v>
          </cell>
        </row>
        <row r="764">
          <cell r="F764" t="str">
            <v>ARTESP</v>
          </cell>
          <cell r="J764">
            <v>257457.52789999999</v>
          </cell>
          <cell r="L764" t="str">
            <v>Região Metropolitana de São Paulo</v>
          </cell>
          <cell r="M764" t="str">
            <v>Concluído</v>
          </cell>
          <cell r="N764">
            <v>0.42</v>
          </cell>
        </row>
        <row r="765">
          <cell r="F765" t="str">
            <v>ARTESP</v>
          </cell>
          <cell r="J765">
            <v>123444.2558</v>
          </cell>
          <cell r="L765" t="str">
            <v>RA de Ribeirão Preto</v>
          </cell>
          <cell r="M765" t="str">
            <v>Concluído</v>
          </cell>
          <cell r="N765">
            <v>44.1</v>
          </cell>
        </row>
        <row r="766">
          <cell r="F766" t="str">
            <v>ARTESP</v>
          </cell>
          <cell r="J766">
            <v>29680636.5836</v>
          </cell>
          <cell r="L766" t="str">
            <v>Região Metropolitana de São Paulo</v>
          </cell>
          <cell r="M766" t="str">
            <v>Obra Contratada a Iniciar</v>
          </cell>
          <cell r="N766">
            <v>4.7</v>
          </cell>
        </row>
        <row r="767">
          <cell r="F767" t="str">
            <v>ARTESP</v>
          </cell>
          <cell r="J767">
            <v>29680636.5836</v>
          </cell>
          <cell r="L767" t="str">
            <v>Região Metropolitana de São Paulo</v>
          </cell>
          <cell r="M767" t="str">
            <v>Em Execução</v>
          </cell>
          <cell r="N767">
            <v>4.7</v>
          </cell>
        </row>
        <row r="768">
          <cell r="F768" t="str">
            <v>ARTESP</v>
          </cell>
          <cell r="J768">
            <v>6463196.7226999998</v>
          </cell>
          <cell r="L768" t="str">
            <v>Região Metropolitana de São Paulo</v>
          </cell>
          <cell r="M768" t="str">
            <v>Concluído</v>
          </cell>
          <cell r="N768">
            <v>13.39</v>
          </cell>
        </row>
        <row r="769">
          <cell r="F769" t="str">
            <v>ARTESP</v>
          </cell>
          <cell r="J769">
            <v>851788.31480000005</v>
          </cell>
          <cell r="L769" t="str">
            <v>RA de Barretos</v>
          </cell>
          <cell r="M769" t="str">
            <v>Concluído</v>
          </cell>
          <cell r="N769">
            <v>133.30000000000001</v>
          </cell>
        </row>
        <row r="770">
          <cell r="F770" t="str">
            <v>ARTESP</v>
          </cell>
          <cell r="J770">
            <v>137443.42389999999</v>
          </cell>
          <cell r="L770" t="str">
            <v>RA de Barretos</v>
          </cell>
          <cell r="M770" t="str">
            <v>Concluído</v>
          </cell>
          <cell r="N770">
            <v>67.02</v>
          </cell>
        </row>
        <row r="771">
          <cell r="F771" t="str">
            <v>ARTESP</v>
          </cell>
          <cell r="J771">
            <v>2723454.7182</v>
          </cell>
          <cell r="L771" t="str">
            <v>RA de Campinas</v>
          </cell>
          <cell r="M771" t="str">
            <v>Concluído</v>
          </cell>
          <cell r="N771">
            <v>3</v>
          </cell>
        </row>
        <row r="772">
          <cell r="F772" t="str">
            <v>ARTESP</v>
          </cell>
          <cell r="J772">
            <v>1887302.2693</v>
          </cell>
          <cell r="L772" t="str">
            <v>Região Metropolitana de São Paulo</v>
          </cell>
          <cell r="M772" t="str">
            <v>Concluído</v>
          </cell>
          <cell r="N772">
            <v>3.91</v>
          </cell>
        </row>
        <row r="773">
          <cell r="F773" t="str">
            <v>ARTESP</v>
          </cell>
          <cell r="J773">
            <v>1688183.6810000001</v>
          </cell>
          <cell r="L773" t="str">
            <v>Região Metropolitana de São Paulo</v>
          </cell>
          <cell r="M773" t="str">
            <v>Concluído</v>
          </cell>
          <cell r="N773">
            <v>30</v>
          </cell>
        </row>
        <row r="774">
          <cell r="F774" t="str">
            <v>ARTESP</v>
          </cell>
          <cell r="J774">
            <v>56997.099499999997</v>
          </cell>
          <cell r="L774" t="str">
            <v>RA Central</v>
          </cell>
          <cell r="M774" t="str">
            <v>Concluído</v>
          </cell>
          <cell r="N774">
            <v>226.5</v>
          </cell>
        </row>
        <row r="775">
          <cell r="F775" t="str">
            <v>ARTESP</v>
          </cell>
          <cell r="J775">
            <v>15972.923500000001</v>
          </cell>
          <cell r="L775" t="str">
            <v>RA de Campinas</v>
          </cell>
          <cell r="M775" t="str">
            <v>Concluído</v>
          </cell>
          <cell r="N775">
            <v>0.65</v>
          </cell>
        </row>
        <row r="776">
          <cell r="F776" t="str">
            <v>ARTESP</v>
          </cell>
          <cell r="J776">
            <v>1688183.6810000001</v>
          </cell>
          <cell r="L776" t="str">
            <v>Região Metropolitana de São Paulo</v>
          </cell>
          <cell r="M776" t="str">
            <v>Em Execução</v>
          </cell>
          <cell r="N776">
            <v>30</v>
          </cell>
        </row>
        <row r="777">
          <cell r="F777" t="str">
            <v>ARTESP</v>
          </cell>
          <cell r="J777">
            <v>845771.96580000001</v>
          </cell>
          <cell r="L777" t="str">
            <v>Região Metropolitana de São Paulo</v>
          </cell>
          <cell r="M777" t="str">
            <v>Em Execução</v>
          </cell>
          <cell r="N777">
            <v>7.08</v>
          </cell>
        </row>
        <row r="778">
          <cell r="F778" t="str">
            <v>ARTESP</v>
          </cell>
          <cell r="J778">
            <v>26446.6829</v>
          </cell>
          <cell r="L778" t="str">
            <v>RA de Barretos</v>
          </cell>
          <cell r="M778" t="str">
            <v>Concluído</v>
          </cell>
          <cell r="N778">
            <v>133.30000000000001</v>
          </cell>
        </row>
        <row r="779">
          <cell r="F779" t="str">
            <v>ARTESP</v>
          </cell>
          <cell r="J779">
            <v>971195.89190000005</v>
          </cell>
          <cell r="L779" t="str">
            <v>Região Metropolitana de São Paulo</v>
          </cell>
          <cell r="M779" t="str">
            <v>Concluído</v>
          </cell>
          <cell r="N779">
            <v>8.1300000000000008</v>
          </cell>
        </row>
        <row r="780">
          <cell r="F780" t="str">
            <v>ARTESP</v>
          </cell>
          <cell r="J780">
            <v>10943.4097</v>
          </cell>
          <cell r="L780" t="str">
            <v>RA de Ribeirão Preto</v>
          </cell>
          <cell r="M780" t="str">
            <v>Concluído</v>
          </cell>
          <cell r="N780">
            <v>129.43</v>
          </cell>
        </row>
        <row r="781">
          <cell r="F781" t="str">
            <v>ARTESP</v>
          </cell>
          <cell r="J781">
            <v>2343908.0518999998</v>
          </cell>
          <cell r="L781" t="str">
            <v>RA de Campinas</v>
          </cell>
          <cell r="M781" t="str">
            <v>Obra Contratada a Iniciar</v>
          </cell>
          <cell r="N781">
            <v>2.1</v>
          </cell>
        </row>
        <row r="782">
          <cell r="F782" t="str">
            <v>ARTESP</v>
          </cell>
          <cell r="J782">
            <v>9067462.2380999997</v>
          </cell>
          <cell r="L782" t="str">
            <v>Região Metropolitana de São Paulo</v>
          </cell>
          <cell r="M782" t="str">
            <v>Concluído</v>
          </cell>
          <cell r="N782">
            <v>6.92</v>
          </cell>
        </row>
        <row r="783">
          <cell r="F783" t="str">
            <v>ARTESP</v>
          </cell>
          <cell r="J783">
            <v>11399.419900000001</v>
          </cell>
          <cell r="L783" t="str">
            <v>RA de Barretos</v>
          </cell>
          <cell r="M783" t="str">
            <v>Concluído</v>
          </cell>
          <cell r="N783">
            <v>67.02</v>
          </cell>
        </row>
        <row r="784">
          <cell r="F784" t="str">
            <v>ARTESP</v>
          </cell>
          <cell r="J784">
            <v>904514.50950000004</v>
          </cell>
          <cell r="L784" t="str">
            <v>RA de Campinas</v>
          </cell>
          <cell r="M784" t="str">
            <v>Obra Contratada a Iniciar</v>
          </cell>
          <cell r="N784">
            <v>1</v>
          </cell>
        </row>
        <row r="785">
          <cell r="F785" t="str">
            <v>ARTESP</v>
          </cell>
          <cell r="J785">
            <v>7573702.1900000004</v>
          </cell>
          <cell r="L785" t="str">
            <v>Região Metropolitana de São Paulo</v>
          </cell>
          <cell r="M785" t="str">
            <v>Concluído</v>
          </cell>
          <cell r="N785">
            <v>5.78</v>
          </cell>
        </row>
        <row r="786">
          <cell r="F786" t="str">
            <v>ARTESP</v>
          </cell>
          <cell r="J786">
            <v>737347.91139999998</v>
          </cell>
          <cell r="L786" t="str">
            <v>RA de Campinas</v>
          </cell>
          <cell r="M786" t="str">
            <v>Em Execução</v>
          </cell>
          <cell r="N786">
            <v>9.4</v>
          </cell>
        </row>
        <row r="787">
          <cell r="F787" t="str">
            <v>ARTESP</v>
          </cell>
          <cell r="J787">
            <v>1688183.6810000001</v>
          </cell>
          <cell r="L787" t="str">
            <v>Região Metropolitana de São Paulo</v>
          </cell>
          <cell r="M787" t="str">
            <v>Obra Contratada a Iniciar</v>
          </cell>
          <cell r="N787">
            <v>30</v>
          </cell>
        </row>
        <row r="788">
          <cell r="F788" t="str">
            <v>ARTESP</v>
          </cell>
          <cell r="J788">
            <v>4488156.3393000001</v>
          </cell>
          <cell r="L788" t="str">
            <v>RA de São José dos Campos</v>
          </cell>
          <cell r="M788" t="str">
            <v>Em Execução</v>
          </cell>
          <cell r="N788">
            <v>15.85</v>
          </cell>
        </row>
        <row r="789">
          <cell r="F789" t="str">
            <v>ARTESP</v>
          </cell>
          <cell r="J789">
            <v>14389766.7969</v>
          </cell>
          <cell r="L789" t="str">
            <v>RA de Campinas</v>
          </cell>
          <cell r="M789" t="str">
            <v>Obra Contratada a Iniciar</v>
          </cell>
          <cell r="N789">
            <v>10</v>
          </cell>
        </row>
        <row r="790">
          <cell r="F790" t="str">
            <v>ARTESP</v>
          </cell>
          <cell r="J790">
            <v>2307789.5795999998</v>
          </cell>
          <cell r="L790" t="str">
            <v>RA de São José dos Campos</v>
          </cell>
          <cell r="M790" t="str">
            <v>Em Execução</v>
          </cell>
          <cell r="N790">
            <v>8.15</v>
          </cell>
        </row>
        <row r="791">
          <cell r="F791" t="str">
            <v>ARTESP</v>
          </cell>
          <cell r="J791">
            <v>17579974.509599999</v>
          </cell>
          <cell r="L791" t="str">
            <v>RA de Marília</v>
          </cell>
          <cell r="M791" t="str">
            <v>Obra Contratada a Iniciar</v>
          </cell>
          <cell r="N791">
            <v>22.54</v>
          </cell>
        </row>
        <row r="792">
          <cell r="F792" t="str">
            <v>ARTESP</v>
          </cell>
          <cell r="J792">
            <v>2740296.2741999999</v>
          </cell>
          <cell r="L792" t="str">
            <v>RA Central</v>
          </cell>
          <cell r="M792" t="str">
            <v>Obra Contratada a Iniciar</v>
          </cell>
          <cell r="N792">
            <v>0</v>
          </cell>
        </row>
        <row r="793">
          <cell r="F793" t="str">
            <v>ARTESP</v>
          </cell>
          <cell r="J793">
            <v>10138823.1941</v>
          </cell>
          <cell r="L793" t="str">
            <v>RA de Bauru</v>
          </cell>
          <cell r="M793" t="str">
            <v>Concluído</v>
          </cell>
          <cell r="N793">
            <v>7.77</v>
          </cell>
        </row>
        <row r="794">
          <cell r="F794" t="str">
            <v>ARTESP</v>
          </cell>
          <cell r="J794">
            <v>2740296.2741999999</v>
          </cell>
          <cell r="L794" t="str">
            <v>RA Central</v>
          </cell>
          <cell r="M794" t="str">
            <v>Obra Contratada a Iniciar</v>
          </cell>
          <cell r="N794">
            <v>0</v>
          </cell>
        </row>
        <row r="795">
          <cell r="F795" t="str">
            <v>ARTESP</v>
          </cell>
          <cell r="J795">
            <v>254623.45610000001</v>
          </cell>
          <cell r="L795" t="str">
            <v>RA de Bauru</v>
          </cell>
          <cell r="M795" t="str">
            <v>Concluído</v>
          </cell>
          <cell r="N795">
            <v>4.41</v>
          </cell>
        </row>
        <row r="796">
          <cell r="F796" t="str">
            <v>ARTESP</v>
          </cell>
          <cell r="J796">
            <v>119340.4449</v>
          </cell>
          <cell r="L796" t="str">
            <v>RA de Campinas</v>
          </cell>
          <cell r="M796" t="str">
            <v>Concluído</v>
          </cell>
          <cell r="N796">
            <v>3.1</v>
          </cell>
        </row>
        <row r="797">
          <cell r="F797" t="str">
            <v>ARTESP</v>
          </cell>
          <cell r="J797">
            <v>2740296.2741999999</v>
          </cell>
          <cell r="L797" t="str">
            <v>RA de São José do Rio Preto</v>
          </cell>
          <cell r="M797" t="str">
            <v>Obra Contratada a Iniciar</v>
          </cell>
          <cell r="N797">
            <v>0</v>
          </cell>
        </row>
        <row r="798">
          <cell r="F798" t="str">
            <v>ARTESP</v>
          </cell>
          <cell r="J798">
            <v>8026720.0171999997</v>
          </cell>
          <cell r="L798" t="str">
            <v>RA Central</v>
          </cell>
          <cell r="M798" t="str">
            <v>Concluído</v>
          </cell>
          <cell r="N798">
            <v>2</v>
          </cell>
        </row>
        <row r="799">
          <cell r="F799" t="str">
            <v>ARTESP</v>
          </cell>
          <cell r="J799">
            <v>399529.96679999999</v>
          </cell>
          <cell r="L799" t="str">
            <v>RA de Campinas</v>
          </cell>
          <cell r="M799" t="str">
            <v>Concluído</v>
          </cell>
          <cell r="N799">
            <v>10</v>
          </cell>
        </row>
        <row r="800">
          <cell r="F800" t="str">
            <v>ARTESP</v>
          </cell>
          <cell r="J800">
            <v>123302728.6029</v>
          </cell>
          <cell r="L800" t="str">
            <v>RA Central</v>
          </cell>
          <cell r="M800" t="str">
            <v>Concluído</v>
          </cell>
          <cell r="N800">
            <v>29</v>
          </cell>
        </row>
        <row r="801">
          <cell r="F801" t="str">
            <v>ARTESP</v>
          </cell>
          <cell r="J801">
            <v>2064381.1873000001</v>
          </cell>
          <cell r="L801" t="str">
            <v>RA de Marília</v>
          </cell>
          <cell r="M801" t="str">
            <v>Obra Contratada a Iniciar</v>
          </cell>
          <cell r="N801">
            <v>0</v>
          </cell>
        </row>
        <row r="802">
          <cell r="F802" t="str">
            <v>ARTESP</v>
          </cell>
          <cell r="J802">
            <v>3304353.2319999998</v>
          </cell>
          <cell r="L802" t="str">
            <v>RA de Marília</v>
          </cell>
          <cell r="M802" t="str">
            <v>Concluído</v>
          </cell>
          <cell r="N802">
            <v>0</v>
          </cell>
        </row>
        <row r="803">
          <cell r="F803" t="str">
            <v>ARTESP</v>
          </cell>
          <cell r="J803">
            <v>2740296.2741999999</v>
          </cell>
          <cell r="L803" t="str">
            <v>RA de Barretos</v>
          </cell>
          <cell r="M803" t="str">
            <v>Obra Contratada a Iniciar</v>
          </cell>
          <cell r="N803">
            <v>0</v>
          </cell>
        </row>
        <row r="804">
          <cell r="F804" t="str">
            <v>ARTESP</v>
          </cell>
          <cell r="J804">
            <v>138688926.79679999</v>
          </cell>
          <cell r="L804" t="str">
            <v>RA de Barretos</v>
          </cell>
          <cell r="M804" t="str">
            <v>Em Execução</v>
          </cell>
          <cell r="N804">
            <v>82.91</v>
          </cell>
        </row>
        <row r="805">
          <cell r="F805" t="str">
            <v>ARTESP</v>
          </cell>
          <cell r="J805">
            <v>2740296.2741999999</v>
          </cell>
          <cell r="L805" t="str">
            <v>RA de Barretos</v>
          </cell>
          <cell r="M805" t="str">
            <v>Obra Contratada a Iniciar</v>
          </cell>
          <cell r="N805">
            <v>0</v>
          </cell>
        </row>
        <row r="806">
          <cell r="F806" t="str">
            <v>ARTESP</v>
          </cell>
          <cell r="J806">
            <v>23687318.727699999</v>
          </cell>
          <cell r="L806" t="str">
            <v>RA de Ribeirão Preto</v>
          </cell>
          <cell r="M806" t="str">
            <v>Obra Contratada a Iniciar</v>
          </cell>
          <cell r="N806">
            <v>13.88</v>
          </cell>
        </row>
        <row r="807">
          <cell r="F807" t="str">
            <v>ARTESP</v>
          </cell>
          <cell r="J807">
            <v>184155414.7374</v>
          </cell>
          <cell r="L807" t="str">
            <v>RA de Franca</v>
          </cell>
          <cell r="M807" t="str">
            <v>Em Execução</v>
          </cell>
          <cell r="N807">
            <v>131.61000000000001</v>
          </cell>
        </row>
        <row r="808">
          <cell r="F808" t="str">
            <v>ARTESP</v>
          </cell>
          <cell r="J808">
            <v>2740296.2741999999</v>
          </cell>
          <cell r="L808" t="str">
            <v>RA de Ribeirão Preto</v>
          </cell>
          <cell r="M808" t="str">
            <v>Obra Contratada a Iniciar</v>
          </cell>
          <cell r="N808">
            <v>0</v>
          </cell>
        </row>
        <row r="809">
          <cell r="F809" t="str">
            <v>ARTESP</v>
          </cell>
          <cell r="J809">
            <v>2740296.2741999999</v>
          </cell>
          <cell r="L809" t="str">
            <v>RA Central</v>
          </cell>
          <cell r="M809" t="str">
            <v>Obra Contratada a Iniciar</v>
          </cell>
          <cell r="N809">
            <v>0</v>
          </cell>
        </row>
        <row r="810">
          <cell r="F810" t="str">
            <v>ARTESP</v>
          </cell>
          <cell r="J810">
            <v>307221565.15880001</v>
          </cell>
          <cell r="L810" t="str">
            <v>RA Central</v>
          </cell>
          <cell r="M810" t="str">
            <v>Em Execução</v>
          </cell>
          <cell r="N810">
            <v>32.549999999999997</v>
          </cell>
        </row>
        <row r="811">
          <cell r="F811" t="str">
            <v>ARTESP</v>
          </cell>
          <cell r="J811">
            <v>2740296.2741999999</v>
          </cell>
          <cell r="L811" t="str">
            <v>RA de São José do Rio Preto</v>
          </cell>
          <cell r="M811" t="str">
            <v>Obra Contratada a Iniciar</v>
          </cell>
          <cell r="N811">
            <v>0</v>
          </cell>
        </row>
        <row r="812">
          <cell r="F812" t="str">
            <v>ARTESP</v>
          </cell>
          <cell r="J812">
            <v>3346953.0967000001</v>
          </cell>
          <cell r="L812" t="str">
            <v>RA Central</v>
          </cell>
          <cell r="M812" t="str">
            <v>Concluído</v>
          </cell>
          <cell r="N812">
            <v>0</v>
          </cell>
        </row>
        <row r="813">
          <cell r="F813" t="str">
            <v>ARTESP</v>
          </cell>
          <cell r="J813">
            <v>1673476.6081000001</v>
          </cell>
          <cell r="L813" t="str">
            <v>RA Central</v>
          </cell>
          <cell r="M813" t="str">
            <v>Concluído</v>
          </cell>
          <cell r="N813">
            <v>0</v>
          </cell>
        </row>
        <row r="814">
          <cell r="F814" t="str">
            <v>ARTESP</v>
          </cell>
          <cell r="J814">
            <v>1673476.6081000001</v>
          </cell>
          <cell r="L814" t="str">
            <v>RA Central</v>
          </cell>
          <cell r="M814" t="str">
            <v>Concluído</v>
          </cell>
          <cell r="N814">
            <v>0</v>
          </cell>
        </row>
        <row r="815">
          <cell r="F815" t="str">
            <v>ARTESP</v>
          </cell>
          <cell r="J815">
            <v>261169132.2473</v>
          </cell>
          <cell r="L815" t="str">
            <v>RA de Campinas</v>
          </cell>
          <cell r="M815" t="str">
            <v>Obra Contratada a Iniciar</v>
          </cell>
          <cell r="N815">
            <v>19</v>
          </cell>
        </row>
        <row r="816">
          <cell r="F816" t="str">
            <v>ARTESP</v>
          </cell>
          <cell r="J816">
            <v>1673476.6081000001</v>
          </cell>
          <cell r="L816" t="str">
            <v>RA de São José do Rio Preto</v>
          </cell>
          <cell r="M816" t="str">
            <v>Concluído</v>
          </cell>
          <cell r="N816">
            <v>0</v>
          </cell>
        </row>
        <row r="817">
          <cell r="F817" t="str">
            <v>ARTESP</v>
          </cell>
          <cell r="J817">
            <v>1359914.1514999999</v>
          </cell>
          <cell r="L817" t="str">
            <v>RA de Presidente Prudente</v>
          </cell>
          <cell r="M817" t="str">
            <v>Obra Contratada a Iniciar</v>
          </cell>
          <cell r="N817">
            <v>0</v>
          </cell>
        </row>
        <row r="818">
          <cell r="F818" t="str">
            <v>ARTESP</v>
          </cell>
          <cell r="J818">
            <v>3346953.0967000001</v>
          </cell>
          <cell r="L818" t="str">
            <v>RA de São José do Rio Preto</v>
          </cell>
          <cell r="M818" t="str">
            <v>Obra Contratada a Iniciar</v>
          </cell>
          <cell r="N818">
            <v>0</v>
          </cell>
        </row>
        <row r="819">
          <cell r="F819" t="str">
            <v>ARTESP</v>
          </cell>
          <cell r="J819">
            <v>1359914.1514999999</v>
          </cell>
          <cell r="L819" t="str">
            <v>RA de Presidente Prudente</v>
          </cell>
          <cell r="M819" t="str">
            <v>Em Execução</v>
          </cell>
          <cell r="N819">
            <v>0</v>
          </cell>
        </row>
        <row r="820">
          <cell r="F820" t="str">
            <v>ARTESP</v>
          </cell>
          <cell r="J820">
            <v>5020429.7048000004</v>
          </cell>
          <cell r="L820" t="str">
            <v>RA de São José do Rio Preto</v>
          </cell>
          <cell r="M820" t="str">
            <v>Concluído</v>
          </cell>
          <cell r="N820">
            <v>0</v>
          </cell>
        </row>
        <row r="821">
          <cell r="F821" t="str">
            <v>ARTESP</v>
          </cell>
          <cell r="J821">
            <v>3346953.0967000001</v>
          </cell>
          <cell r="L821" t="str">
            <v>RA de São José do Rio Preto</v>
          </cell>
          <cell r="M821" t="str">
            <v>Em Execução</v>
          </cell>
          <cell r="N821">
            <v>0</v>
          </cell>
        </row>
        <row r="822">
          <cell r="F822" t="str">
            <v>ARTESP</v>
          </cell>
          <cell r="J822">
            <v>1673476.6081000001</v>
          </cell>
          <cell r="L822" t="str">
            <v>RA de Barretos</v>
          </cell>
          <cell r="M822" t="str">
            <v>Em Execução</v>
          </cell>
          <cell r="N822">
            <v>0</v>
          </cell>
        </row>
        <row r="823">
          <cell r="F823" t="str">
            <v>ARTESP</v>
          </cell>
          <cell r="J823">
            <v>1673476.6081000001</v>
          </cell>
          <cell r="L823" t="str">
            <v>RA de Ribeirão Preto</v>
          </cell>
          <cell r="M823" t="str">
            <v>Concluído</v>
          </cell>
          <cell r="N823">
            <v>0</v>
          </cell>
        </row>
        <row r="824">
          <cell r="F824" t="str">
            <v>ARTESP</v>
          </cell>
          <cell r="J824">
            <v>1673476.6081000001</v>
          </cell>
          <cell r="L824" t="str">
            <v>RA de Barretos</v>
          </cell>
          <cell r="M824" t="str">
            <v>Concluído</v>
          </cell>
          <cell r="N824">
            <v>0</v>
          </cell>
        </row>
        <row r="825">
          <cell r="F825" t="str">
            <v>ARTESP</v>
          </cell>
          <cell r="J825">
            <v>1673476.6081000001</v>
          </cell>
          <cell r="L825" t="str">
            <v>RA de São José do Rio Preto</v>
          </cell>
          <cell r="M825" t="str">
            <v>Concluído</v>
          </cell>
          <cell r="N825">
            <v>0</v>
          </cell>
        </row>
        <row r="826">
          <cell r="F826" t="str">
            <v>ARTESP</v>
          </cell>
          <cell r="J826">
            <v>1359914.1514999999</v>
          </cell>
          <cell r="L826" t="str">
            <v>RA de Presidente Prudente</v>
          </cell>
          <cell r="M826" t="str">
            <v>Em Execução</v>
          </cell>
          <cell r="N826">
            <v>0</v>
          </cell>
        </row>
        <row r="827">
          <cell r="F827" t="str">
            <v>ARTESP</v>
          </cell>
          <cell r="J827">
            <v>1673476.6081000001</v>
          </cell>
          <cell r="L827" t="str">
            <v>RA de Ribeirão Preto</v>
          </cell>
          <cell r="M827" t="str">
            <v>Concluído</v>
          </cell>
          <cell r="N827">
            <v>0</v>
          </cell>
        </row>
        <row r="828">
          <cell r="F828" t="str">
            <v>ARTESP</v>
          </cell>
          <cell r="J828">
            <v>9449426.2375000007</v>
          </cell>
          <cell r="L828" t="str">
            <v>RA de Marília</v>
          </cell>
          <cell r="M828" t="str">
            <v>Concluído</v>
          </cell>
          <cell r="N828">
            <v>19</v>
          </cell>
        </row>
        <row r="829">
          <cell r="F829" t="str">
            <v>ARTESP</v>
          </cell>
          <cell r="J829">
            <v>8869015.8750999998</v>
          </cell>
          <cell r="L829" t="str">
            <v>RA Central</v>
          </cell>
          <cell r="M829" t="str">
            <v>Concluído</v>
          </cell>
          <cell r="N829">
            <v>0</v>
          </cell>
        </row>
        <row r="830">
          <cell r="F830" t="str">
            <v>ARTESP</v>
          </cell>
          <cell r="J830">
            <v>111853749.7121</v>
          </cell>
          <cell r="L830" t="str">
            <v>RA de Presidente Prudente</v>
          </cell>
          <cell r="M830" t="str">
            <v>Concluído</v>
          </cell>
          <cell r="N830">
            <v>54.65</v>
          </cell>
        </row>
        <row r="831">
          <cell r="F831" t="str">
            <v>ARTESP</v>
          </cell>
          <cell r="J831">
            <v>8227351.6496000001</v>
          </cell>
          <cell r="L831" t="str">
            <v>RA Central</v>
          </cell>
          <cell r="M831" t="str">
            <v>Em Execução</v>
          </cell>
          <cell r="N831">
            <v>0</v>
          </cell>
        </row>
        <row r="832">
          <cell r="F832" t="str">
            <v>ARTESP</v>
          </cell>
          <cell r="J832">
            <v>8299075.5232999995</v>
          </cell>
          <cell r="L832" t="str">
            <v>RA Central</v>
          </cell>
          <cell r="M832" t="str">
            <v>Obra Contratada a Iniciar</v>
          </cell>
          <cell r="N832">
            <v>0</v>
          </cell>
        </row>
        <row r="833">
          <cell r="F833" t="str">
            <v>ARTESP</v>
          </cell>
          <cell r="J833">
            <v>1673476.6081000001</v>
          </cell>
          <cell r="L833" t="str">
            <v>RA de Barretos</v>
          </cell>
          <cell r="M833" t="str">
            <v>Em Execução</v>
          </cell>
          <cell r="N833">
            <v>0</v>
          </cell>
        </row>
        <row r="834">
          <cell r="F834" t="str">
            <v>ARTESP</v>
          </cell>
          <cell r="J834">
            <v>8792366.1128000002</v>
          </cell>
          <cell r="L834" t="str">
            <v>RA de São José do Rio Preto</v>
          </cell>
          <cell r="M834" t="str">
            <v>Em Execução</v>
          </cell>
          <cell r="N834">
            <v>0</v>
          </cell>
        </row>
        <row r="835">
          <cell r="F835" t="str">
            <v>ARTESP</v>
          </cell>
          <cell r="J835">
            <v>1673476.6081000001</v>
          </cell>
          <cell r="L835" t="str">
            <v>RA de Barretos</v>
          </cell>
          <cell r="M835" t="str">
            <v>Em Execução</v>
          </cell>
          <cell r="N835">
            <v>0.6</v>
          </cell>
        </row>
        <row r="836">
          <cell r="F836" t="str">
            <v>ARTESP</v>
          </cell>
          <cell r="J836">
            <v>8869015.8750999998</v>
          </cell>
          <cell r="L836" t="str">
            <v>RA Central</v>
          </cell>
          <cell r="M836" t="str">
            <v>Obra Contratada a Iniciar</v>
          </cell>
          <cell r="N836">
            <v>0</v>
          </cell>
        </row>
        <row r="837">
          <cell r="F837" t="str">
            <v>ARTESP</v>
          </cell>
          <cell r="J837">
            <v>8792366.1128000002</v>
          </cell>
          <cell r="L837" t="str">
            <v>RA de Bauru</v>
          </cell>
          <cell r="M837" t="str">
            <v>Em Execução</v>
          </cell>
          <cell r="N837">
            <v>0</v>
          </cell>
        </row>
        <row r="838">
          <cell r="F838" t="str">
            <v>ARTESP</v>
          </cell>
          <cell r="J838">
            <v>3544877.6721999999</v>
          </cell>
          <cell r="L838" t="str">
            <v>RA de Ribeirão Preto</v>
          </cell>
          <cell r="M838" t="str">
            <v>Em Execução</v>
          </cell>
          <cell r="N838">
            <v>0</v>
          </cell>
        </row>
        <row r="839">
          <cell r="F839" t="str">
            <v>ARTESP</v>
          </cell>
          <cell r="J839">
            <v>8869015.8750999998</v>
          </cell>
          <cell r="L839" t="str">
            <v>RA Central</v>
          </cell>
          <cell r="M839" t="str">
            <v>Obra Contratada a Iniciar</v>
          </cell>
          <cell r="N839">
            <v>0</v>
          </cell>
        </row>
        <row r="840">
          <cell r="F840" t="str">
            <v>ARTESP</v>
          </cell>
          <cell r="J840">
            <v>8792366.1128000002</v>
          </cell>
          <cell r="L840" t="str">
            <v>RA de Bauru</v>
          </cell>
          <cell r="M840" t="str">
            <v>Em Execução</v>
          </cell>
          <cell r="N840">
            <v>0</v>
          </cell>
        </row>
        <row r="841">
          <cell r="F841" t="str">
            <v>ARTESP</v>
          </cell>
          <cell r="J841">
            <v>4051288.7</v>
          </cell>
          <cell r="L841" t="str">
            <v>RA de Barretos</v>
          </cell>
          <cell r="M841" t="str">
            <v>Em Execução</v>
          </cell>
          <cell r="N841">
            <v>0</v>
          </cell>
        </row>
        <row r="842">
          <cell r="F842" t="str">
            <v>ARTESP</v>
          </cell>
          <cell r="J842">
            <v>8869015.8750999998</v>
          </cell>
          <cell r="L842" t="str">
            <v>RA Central</v>
          </cell>
          <cell r="M842" t="str">
            <v>Obra Contratada a Iniciar</v>
          </cell>
          <cell r="N842">
            <v>0</v>
          </cell>
        </row>
        <row r="843">
          <cell r="F843" t="str">
            <v>ARTESP</v>
          </cell>
          <cell r="J843">
            <v>8792366.2710999995</v>
          </cell>
          <cell r="L843" t="str">
            <v>RA de Bauru</v>
          </cell>
          <cell r="M843" t="str">
            <v>Em Execução</v>
          </cell>
          <cell r="N843">
            <v>0</v>
          </cell>
        </row>
        <row r="844">
          <cell r="F844" t="str">
            <v>ARTESP</v>
          </cell>
          <cell r="J844">
            <v>48010888.981399998</v>
          </cell>
          <cell r="L844" t="str">
            <v>RA de Presidente Prudente</v>
          </cell>
          <cell r="M844" t="str">
            <v>Concluído</v>
          </cell>
          <cell r="N844">
            <v>21</v>
          </cell>
        </row>
        <row r="845">
          <cell r="F845" t="str">
            <v>ARTESP</v>
          </cell>
          <cell r="J845">
            <v>3544877.6721999999</v>
          </cell>
          <cell r="L845" t="str">
            <v>RA de Barretos</v>
          </cell>
          <cell r="M845" t="str">
            <v>Em Execução</v>
          </cell>
          <cell r="N845">
            <v>0</v>
          </cell>
        </row>
        <row r="846">
          <cell r="F846" t="str">
            <v>ARTESP</v>
          </cell>
          <cell r="J846">
            <v>8792366.2710999995</v>
          </cell>
          <cell r="L846" t="str">
            <v>RA de Bauru</v>
          </cell>
          <cell r="M846" t="str">
            <v>Em Execução</v>
          </cell>
          <cell r="N846">
            <v>0</v>
          </cell>
        </row>
        <row r="847">
          <cell r="F847" t="str">
            <v>ARTESP</v>
          </cell>
          <cell r="J847">
            <v>8792366.2710999995</v>
          </cell>
          <cell r="L847" t="str">
            <v>RA de Bauru</v>
          </cell>
          <cell r="M847" t="str">
            <v>Em Execução</v>
          </cell>
          <cell r="N847">
            <v>0</v>
          </cell>
        </row>
        <row r="848">
          <cell r="F848" t="str">
            <v>ARTESP</v>
          </cell>
          <cell r="J848">
            <v>19656234.703899998</v>
          </cell>
          <cell r="L848" t="str">
            <v>RA de Marília</v>
          </cell>
          <cell r="M848" t="str">
            <v>Em Execução</v>
          </cell>
          <cell r="N848">
            <v>27.76</v>
          </cell>
        </row>
        <row r="849">
          <cell r="F849" t="str">
            <v>ARTESP</v>
          </cell>
          <cell r="J849">
            <v>8792366.2710999995</v>
          </cell>
          <cell r="L849" t="str">
            <v>RA de Bauru</v>
          </cell>
          <cell r="M849" t="str">
            <v>Em Execução</v>
          </cell>
          <cell r="N849">
            <v>0</v>
          </cell>
        </row>
        <row r="850">
          <cell r="F850" t="str">
            <v>ARTESP</v>
          </cell>
          <cell r="J850">
            <v>77695436.010199994</v>
          </cell>
          <cell r="L850" t="str">
            <v>RA de Marília</v>
          </cell>
          <cell r="M850" t="str">
            <v>Em Execução</v>
          </cell>
          <cell r="N850">
            <v>45</v>
          </cell>
        </row>
        <row r="851">
          <cell r="F851" t="str">
            <v>ARTESP</v>
          </cell>
          <cell r="J851">
            <v>8869015.8750999998</v>
          </cell>
          <cell r="L851" t="str">
            <v>RA de Sorocaba</v>
          </cell>
          <cell r="M851" t="str">
            <v>Obra Contratada a Iniciar</v>
          </cell>
          <cell r="N851">
            <v>0</v>
          </cell>
        </row>
        <row r="852">
          <cell r="F852" t="str">
            <v>ARTESP</v>
          </cell>
          <cell r="J852">
            <v>8792360.5750999991</v>
          </cell>
          <cell r="L852" t="str">
            <v>RA de Bauru</v>
          </cell>
          <cell r="M852" t="str">
            <v>Concluído</v>
          </cell>
          <cell r="N852">
            <v>0</v>
          </cell>
        </row>
        <row r="853">
          <cell r="F853" t="str">
            <v>ARTESP</v>
          </cell>
          <cell r="J853">
            <v>8869015.8750999998</v>
          </cell>
          <cell r="L853" t="str">
            <v>RA de Sorocaba</v>
          </cell>
          <cell r="M853" t="str">
            <v>Obra Contratada a Iniciar</v>
          </cell>
          <cell r="N853">
            <v>0</v>
          </cell>
        </row>
        <row r="854">
          <cell r="F854" t="str">
            <v>ARTESP</v>
          </cell>
          <cell r="J854">
            <v>8792366.2710999995</v>
          </cell>
          <cell r="L854" t="str">
            <v>RA de Bauru</v>
          </cell>
          <cell r="M854" t="str">
            <v>Concluído</v>
          </cell>
          <cell r="N854">
            <v>0</v>
          </cell>
        </row>
        <row r="855">
          <cell r="F855" t="str">
            <v>ARTESP</v>
          </cell>
          <cell r="J855">
            <v>8869015.8750999998</v>
          </cell>
          <cell r="L855" t="str">
            <v>RA de Sorocaba</v>
          </cell>
          <cell r="M855" t="str">
            <v>Obra Contratada a Iniciar</v>
          </cell>
          <cell r="N855">
            <v>0</v>
          </cell>
        </row>
        <row r="856">
          <cell r="F856" t="str">
            <v>ARTESP</v>
          </cell>
          <cell r="J856">
            <v>61919371.320299998</v>
          </cell>
          <cell r="L856" t="str">
            <v>RA de Presidente Prudente</v>
          </cell>
          <cell r="M856" t="str">
            <v>Em Execução</v>
          </cell>
          <cell r="N856">
            <v>31</v>
          </cell>
        </row>
        <row r="857">
          <cell r="F857" t="str">
            <v>ARTESP</v>
          </cell>
          <cell r="J857">
            <v>8792366.2710999995</v>
          </cell>
          <cell r="L857" t="str">
            <v>RA de Marília</v>
          </cell>
          <cell r="M857" t="str">
            <v>Concluído</v>
          </cell>
          <cell r="N857">
            <v>0</v>
          </cell>
        </row>
        <row r="858">
          <cell r="F858" t="str">
            <v>ARTESP</v>
          </cell>
          <cell r="J858">
            <v>8869015.8750999998</v>
          </cell>
          <cell r="L858" t="str">
            <v>RA de Sorocaba</v>
          </cell>
          <cell r="M858" t="str">
            <v>Obra Contratada a Iniciar</v>
          </cell>
          <cell r="N858">
            <v>0</v>
          </cell>
        </row>
        <row r="859">
          <cell r="F859" t="str">
            <v>ARTESP</v>
          </cell>
          <cell r="J859">
            <v>8792366.2710999995</v>
          </cell>
          <cell r="L859" t="str">
            <v>RA de Marília</v>
          </cell>
          <cell r="M859" t="str">
            <v>Concluído</v>
          </cell>
          <cell r="N859">
            <v>0</v>
          </cell>
        </row>
        <row r="860">
          <cell r="F860" t="str">
            <v>ARTESP</v>
          </cell>
          <cell r="J860">
            <v>8869015.8750999998</v>
          </cell>
          <cell r="L860" t="str">
            <v>RA de Sorocaba</v>
          </cell>
          <cell r="M860" t="str">
            <v>Obra Contratada a Iniciar</v>
          </cell>
          <cell r="N860">
            <v>0</v>
          </cell>
        </row>
        <row r="861">
          <cell r="F861" t="str">
            <v>ARTESP</v>
          </cell>
          <cell r="J861">
            <v>29967183.253199998</v>
          </cell>
          <cell r="L861" t="str">
            <v>RA de Campinas</v>
          </cell>
          <cell r="M861" t="str">
            <v>Concluído</v>
          </cell>
          <cell r="N861">
            <v>18</v>
          </cell>
        </row>
        <row r="862">
          <cell r="F862" t="str">
            <v>ARTESP</v>
          </cell>
          <cell r="J862">
            <v>8869015.8750999998</v>
          </cell>
          <cell r="L862" t="str">
            <v>RA de Sorocaba</v>
          </cell>
          <cell r="M862" t="str">
            <v>Obra Contratada a Iniciar</v>
          </cell>
          <cell r="N862">
            <v>0</v>
          </cell>
        </row>
        <row r="863">
          <cell r="F863" t="str">
            <v>ARTESP</v>
          </cell>
          <cell r="J863">
            <v>8792366.2710999995</v>
          </cell>
          <cell r="L863" t="str">
            <v>RA de Marília</v>
          </cell>
          <cell r="M863" t="str">
            <v>Em Execução</v>
          </cell>
          <cell r="N863">
            <v>0</v>
          </cell>
        </row>
        <row r="864">
          <cell r="F864" t="str">
            <v>ARTESP</v>
          </cell>
          <cell r="J864">
            <v>4082914.8086000001</v>
          </cell>
          <cell r="L864" t="str">
            <v>RA Central</v>
          </cell>
          <cell r="M864" t="str">
            <v>Em Execução</v>
          </cell>
          <cell r="N864">
            <v>0</v>
          </cell>
        </row>
        <row r="865">
          <cell r="F865" t="str">
            <v>ARTESP</v>
          </cell>
          <cell r="J865">
            <v>5793509.0316000003</v>
          </cell>
          <cell r="L865" t="str">
            <v>RA de Campinas</v>
          </cell>
          <cell r="M865" t="str">
            <v>Concluído</v>
          </cell>
          <cell r="N865">
            <v>13</v>
          </cell>
        </row>
        <row r="866">
          <cell r="F866" t="str">
            <v>ARTESP</v>
          </cell>
          <cell r="J866">
            <v>8792366.2710999995</v>
          </cell>
          <cell r="L866" t="str">
            <v>RA de Marília</v>
          </cell>
          <cell r="M866" t="str">
            <v>Em Execução</v>
          </cell>
          <cell r="N866">
            <v>0</v>
          </cell>
        </row>
        <row r="867">
          <cell r="F867" t="str">
            <v>ARTESP</v>
          </cell>
          <cell r="J867">
            <v>2659900.1264999998</v>
          </cell>
          <cell r="L867" t="str">
            <v>RA Central</v>
          </cell>
          <cell r="M867" t="str">
            <v>Obra Contratada a Iniciar</v>
          </cell>
          <cell r="N867">
            <v>0</v>
          </cell>
        </row>
        <row r="868">
          <cell r="F868" t="str">
            <v>ARTESP</v>
          </cell>
          <cell r="J868">
            <v>160344152.3637</v>
          </cell>
          <cell r="L868" t="str">
            <v>RA de Bauru</v>
          </cell>
          <cell r="M868" t="str">
            <v>Em Execução</v>
          </cell>
          <cell r="N868">
            <v>28.16</v>
          </cell>
        </row>
        <row r="869">
          <cell r="F869" t="str">
            <v>ARTESP</v>
          </cell>
          <cell r="J869">
            <v>22080094.931499999</v>
          </cell>
          <cell r="L869" t="str">
            <v>RA de Campinas</v>
          </cell>
          <cell r="M869" t="str">
            <v>Concluído</v>
          </cell>
          <cell r="N869">
            <v>26</v>
          </cell>
        </row>
        <row r="870">
          <cell r="F870" t="str">
            <v>ARTESP</v>
          </cell>
          <cell r="J870">
            <v>916624.8003</v>
          </cell>
          <cell r="L870" t="str">
            <v>RA de São José do Rio Preto</v>
          </cell>
          <cell r="M870" t="str">
            <v>Obra Contratada a Iniciar</v>
          </cell>
          <cell r="N870">
            <v>0</v>
          </cell>
        </row>
        <row r="871">
          <cell r="F871" t="str">
            <v>ARTESP</v>
          </cell>
          <cell r="J871">
            <v>122114891.3712</v>
          </cell>
          <cell r="L871" t="str">
            <v>RA de Bauru</v>
          </cell>
          <cell r="M871" t="str">
            <v>Concluído</v>
          </cell>
          <cell r="N871">
            <v>22.33</v>
          </cell>
        </row>
        <row r="872">
          <cell r="F872" t="str">
            <v>ARTESP</v>
          </cell>
          <cell r="J872">
            <v>916624.8003</v>
          </cell>
          <cell r="L872" t="str">
            <v>RA de Barretos</v>
          </cell>
          <cell r="M872" t="str">
            <v>Obra Contratada a Iniciar</v>
          </cell>
          <cell r="N872">
            <v>0</v>
          </cell>
        </row>
        <row r="873">
          <cell r="F873" t="str">
            <v>ARTESP</v>
          </cell>
          <cell r="J873">
            <v>35591924.323700003</v>
          </cell>
          <cell r="L873" t="str">
            <v>RA de Marília</v>
          </cell>
          <cell r="M873" t="str">
            <v>Concluído</v>
          </cell>
          <cell r="N873">
            <v>11.25</v>
          </cell>
        </row>
        <row r="874">
          <cell r="F874" t="str">
            <v>ARTESP</v>
          </cell>
          <cell r="J874">
            <v>2560056.6238000002</v>
          </cell>
          <cell r="L874" t="str">
            <v>RA de Campinas</v>
          </cell>
          <cell r="M874" t="str">
            <v>Em Execução</v>
          </cell>
          <cell r="N874">
            <v>5</v>
          </cell>
        </row>
        <row r="875">
          <cell r="F875" t="str">
            <v>ARTESP</v>
          </cell>
          <cell r="J875">
            <v>916624.8003</v>
          </cell>
          <cell r="L875" t="str">
            <v>RA de Barretos</v>
          </cell>
          <cell r="M875" t="str">
            <v>Obra Contratada a Iniciar</v>
          </cell>
          <cell r="N875">
            <v>0</v>
          </cell>
        </row>
        <row r="876">
          <cell r="F876" t="str">
            <v>ARTESP</v>
          </cell>
          <cell r="J876">
            <v>141498938.0226</v>
          </cell>
          <cell r="L876" t="str">
            <v>RA Central</v>
          </cell>
          <cell r="M876" t="str">
            <v>Em Execução</v>
          </cell>
          <cell r="N876">
            <v>32.549999999999997</v>
          </cell>
        </row>
        <row r="877">
          <cell r="F877" t="str">
            <v>ARTESP</v>
          </cell>
          <cell r="J877">
            <v>26754726.076000001</v>
          </cell>
          <cell r="L877" t="str">
            <v>RA Central</v>
          </cell>
          <cell r="M877" t="str">
            <v>Obra Contratada a Iniciar</v>
          </cell>
          <cell r="N877">
            <v>14</v>
          </cell>
        </row>
        <row r="878">
          <cell r="F878" t="str">
            <v>ARTESP</v>
          </cell>
          <cell r="J878">
            <v>6779185.2243999997</v>
          </cell>
          <cell r="L878" t="str">
            <v>RA de Campinas</v>
          </cell>
          <cell r="M878" t="str">
            <v>Concluído</v>
          </cell>
          <cell r="N878">
            <v>9</v>
          </cell>
        </row>
        <row r="879">
          <cell r="F879" t="str">
            <v>ARTESP</v>
          </cell>
          <cell r="J879">
            <v>50119016.248899996</v>
          </cell>
          <cell r="L879" t="str">
            <v>RA de Marília</v>
          </cell>
          <cell r="M879" t="str">
            <v>Em Execução</v>
          </cell>
          <cell r="N879">
            <v>17.47</v>
          </cell>
        </row>
        <row r="880">
          <cell r="F880" t="str">
            <v>ARTESP</v>
          </cell>
          <cell r="J880">
            <v>28092462.421599999</v>
          </cell>
          <cell r="L880" t="str">
            <v>RA Central</v>
          </cell>
          <cell r="M880" t="str">
            <v>Obra Contratada a Iniciar</v>
          </cell>
          <cell r="N880">
            <v>14.7</v>
          </cell>
        </row>
        <row r="881">
          <cell r="F881" t="str">
            <v>ARTESP</v>
          </cell>
          <cell r="J881">
            <v>55267619.910300002</v>
          </cell>
          <cell r="L881" t="str">
            <v>RA de São José do Rio Preto</v>
          </cell>
          <cell r="M881" t="str">
            <v>Obra Contratada a Iniciar</v>
          </cell>
          <cell r="N881">
            <v>28.92</v>
          </cell>
        </row>
        <row r="882">
          <cell r="F882" t="str">
            <v>ARTESP</v>
          </cell>
          <cell r="J882">
            <v>38247748.521600001</v>
          </cell>
          <cell r="L882" t="str">
            <v>RA de Bauru</v>
          </cell>
          <cell r="M882" t="str">
            <v>Concluído</v>
          </cell>
          <cell r="N882">
            <v>54</v>
          </cell>
        </row>
        <row r="883">
          <cell r="F883" t="str">
            <v>ARTESP</v>
          </cell>
          <cell r="J883">
            <v>372039331.47579998</v>
          </cell>
          <cell r="L883" t="str">
            <v>RA de São José do Rio Preto</v>
          </cell>
          <cell r="M883" t="str">
            <v>Em Execução</v>
          </cell>
          <cell r="N883">
            <v>2.4</v>
          </cell>
        </row>
        <row r="884">
          <cell r="F884" t="str">
            <v>ARTESP</v>
          </cell>
          <cell r="J884">
            <v>30113324.5777</v>
          </cell>
          <cell r="L884" t="str">
            <v>RA de Ribeirão Preto</v>
          </cell>
          <cell r="M884" t="str">
            <v>Em Execução</v>
          </cell>
          <cell r="N884">
            <v>74.53</v>
          </cell>
        </row>
        <row r="885">
          <cell r="F885" t="str">
            <v>ARTESP</v>
          </cell>
          <cell r="J885">
            <v>2675600.1296000001</v>
          </cell>
          <cell r="L885" t="str">
            <v>RA de Marília</v>
          </cell>
          <cell r="M885" t="str">
            <v>Em Execução</v>
          </cell>
          <cell r="N885">
            <v>1</v>
          </cell>
        </row>
        <row r="886">
          <cell r="F886" t="str">
            <v>ARTESP</v>
          </cell>
          <cell r="J886">
            <v>43181370.919</v>
          </cell>
          <cell r="L886" t="str">
            <v>RA Central</v>
          </cell>
          <cell r="M886" t="str">
            <v>Em Execução</v>
          </cell>
          <cell r="N886">
            <v>30.25</v>
          </cell>
        </row>
        <row r="887">
          <cell r="F887" t="str">
            <v>ARTESP</v>
          </cell>
          <cell r="J887">
            <v>7052636.8631999996</v>
          </cell>
          <cell r="L887" t="str">
            <v>RA de Campinas</v>
          </cell>
          <cell r="M887" t="str">
            <v>Concluído</v>
          </cell>
          <cell r="N887">
            <v>15</v>
          </cell>
        </row>
        <row r="888">
          <cell r="F888" t="str">
            <v>ARTESP</v>
          </cell>
          <cell r="J888">
            <v>540842.60889999999</v>
          </cell>
          <cell r="L888" t="str">
            <v>RA de São José do Rio Preto</v>
          </cell>
          <cell r="M888" t="str">
            <v>Obra Contratada a Iniciar</v>
          </cell>
          <cell r="N888">
            <v>0.45</v>
          </cell>
        </row>
        <row r="889">
          <cell r="F889" t="str">
            <v>ARTESP</v>
          </cell>
          <cell r="J889">
            <v>2934346.4948999998</v>
          </cell>
          <cell r="L889" t="str">
            <v>RA de São José do Rio Preto</v>
          </cell>
          <cell r="M889" t="str">
            <v>Concluído</v>
          </cell>
          <cell r="N889">
            <v>0</v>
          </cell>
        </row>
        <row r="890">
          <cell r="F890" t="str">
            <v>ARTESP</v>
          </cell>
          <cell r="J890">
            <v>41187765.8495</v>
          </cell>
          <cell r="L890" t="str">
            <v>RA de Campinas</v>
          </cell>
          <cell r="M890" t="str">
            <v>Em Execução</v>
          </cell>
          <cell r="N890">
            <v>29</v>
          </cell>
        </row>
        <row r="891">
          <cell r="F891" t="str">
            <v>ARTESP</v>
          </cell>
          <cell r="J891">
            <v>1224019.3825999999</v>
          </cell>
          <cell r="L891" t="str">
            <v>Região Metropolitana de São Paulo</v>
          </cell>
          <cell r="M891" t="str">
            <v>Obra Contratada a Iniciar</v>
          </cell>
          <cell r="N891">
            <v>0</v>
          </cell>
        </row>
        <row r="892">
          <cell r="F892" t="str">
            <v>ARTESP</v>
          </cell>
          <cell r="J892">
            <v>83407716.633900002</v>
          </cell>
          <cell r="L892" t="str">
            <v>RA Central</v>
          </cell>
          <cell r="M892" t="str">
            <v>Em Execução</v>
          </cell>
          <cell r="N892">
            <v>354.63</v>
          </cell>
        </row>
        <row r="893">
          <cell r="F893" t="str">
            <v>ARTESP</v>
          </cell>
          <cell r="J893">
            <v>213160681.25470001</v>
          </cell>
          <cell r="L893" t="str">
            <v>RA de Bauru</v>
          </cell>
          <cell r="M893" t="str">
            <v>Em Execução</v>
          </cell>
          <cell r="N893">
            <v>143.57</v>
          </cell>
        </row>
        <row r="894">
          <cell r="F894" t="str">
            <v>ARTESP</v>
          </cell>
          <cell r="J894">
            <v>172012005.45089999</v>
          </cell>
          <cell r="L894" t="str">
            <v>RA Central</v>
          </cell>
          <cell r="M894" t="str">
            <v>Em Execução</v>
          </cell>
          <cell r="N894">
            <v>354.63</v>
          </cell>
        </row>
        <row r="895">
          <cell r="F895" t="str">
            <v>ARTESP</v>
          </cell>
          <cell r="J895">
            <v>55145497.895400003</v>
          </cell>
          <cell r="L895" t="str">
            <v>RA de Bauru</v>
          </cell>
          <cell r="M895" t="str">
            <v>Em Execução</v>
          </cell>
          <cell r="N895">
            <v>33</v>
          </cell>
        </row>
        <row r="896">
          <cell r="F896" t="str">
            <v>ARTESP</v>
          </cell>
          <cell r="J896">
            <v>240812.07449999999</v>
          </cell>
          <cell r="L896" t="str">
            <v>RA de Marília</v>
          </cell>
          <cell r="M896" t="str">
            <v>Concluído</v>
          </cell>
          <cell r="N896">
            <v>0.39</v>
          </cell>
        </row>
        <row r="897">
          <cell r="F897" t="str">
            <v>ARTESP</v>
          </cell>
          <cell r="J897">
            <v>8869015.8750999998</v>
          </cell>
          <cell r="L897" t="str">
            <v>RA Central</v>
          </cell>
          <cell r="M897" t="str">
            <v>Concluído</v>
          </cell>
          <cell r="N897">
            <v>0</v>
          </cell>
        </row>
        <row r="898">
          <cell r="F898" t="str">
            <v>ARTESP</v>
          </cell>
          <cell r="J898">
            <v>101459586.289</v>
          </cell>
          <cell r="L898" t="str">
            <v>Região Metropolitana de São Paulo</v>
          </cell>
          <cell r="M898" t="str">
            <v>Obra Contratada a Iniciar</v>
          </cell>
          <cell r="N898">
            <v>0</v>
          </cell>
        </row>
        <row r="899">
          <cell r="F899" t="str">
            <v>ARTESP</v>
          </cell>
          <cell r="J899">
            <v>23827050.657200001</v>
          </cell>
          <cell r="L899" t="str">
            <v>Região Metropolitana de São Paulo</v>
          </cell>
          <cell r="M899" t="str">
            <v>Obra Contratada a Iniciar</v>
          </cell>
          <cell r="N899">
            <v>0</v>
          </cell>
        </row>
        <row r="900">
          <cell r="F900" t="str">
            <v>ARTESP</v>
          </cell>
          <cell r="J900">
            <v>8869015.8750999998</v>
          </cell>
          <cell r="L900" t="str">
            <v>RA Central</v>
          </cell>
          <cell r="M900" t="str">
            <v>Concluído</v>
          </cell>
          <cell r="N900">
            <v>0</v>
          </cell>
        </row>
        <row r="901">
          <cell r="F901" t="str">
            <v>ARTESP</v>
          </cell>
          <cell r="J901">
            <v>622253.53319999995</v>
          </cell>
          <cell r="L901" t="str">
            <v>RA de Marília</v>
          </cell>
          <cell r="M901" t="str">
            <v>Concluído</v>
          </cell>
          <cell r="N901">
            <v>1</v>
          </cell>
        </row>
        <row r="902">
          <cell r="F902" t="str">
            <v>ARTESP</v>
          </cell>
          <cell r="J902">
            <v>26157669.8803</v>
          </cell>
          <cell r="L902" t="str">
            <v>RA da Baixada Santista</v>
          </cell>
          <cell r="M902" t="str">
            <v>Obra Contratada a Iniciar</v>
          </cell>
          <cell r="N902">
            <v>0.87</v>
          </cell>
        </row>
        <row r="903">
          <cell r="F903" t="str">
            <v>ARTESP</v>
          </cell>
          <cell r="J903">
            <v>8869015.8750999998</v>
          </cell>
          <cell r="L903" t="str">
            <v>RA Central</v>
          </cell>
          <cell r="M903" t="str">
            <v>Concluído</v>
          </cell>
          <cell r="N903">
            <v>0</v>
          </cell>
        </row>
        <row r="904">
          <cell r="F904" t="str">
            <v>ARTESP</v>
          </cell>
          <cell r="J904">
            <v>2940147.8917999999</v>
          </cell>
          <cell r="L904" t="str">
            <v>RA de Marília</v>
          </cell>
          <cell r="M904" t="str">
            <v>Concluído</v>
          </cell>
          <cell r="N904">
            <v>5.13</v>
          </cell>
        </row>
        <row r="905">
          <cell r="F905" t="str">
            <v>ARTESP</v>
          </cell>
          <cell r="J905">
            <v>8869015.8750999998</v>
          </cell>
          <cell r="L905" t="str">
            <v>RA Central</v>
          </cell>
          <cell r="M905" t="str">
            <v>Concluído</v>
          </cell>
          <cell r="N905">
            <v>0</v>
          </cell>
        </row>
        <row r="906">
          <cell r="F906" t="str">
            <v>ARTESP</v>
          </cell>
          <cell r="J906">
            <v>8869015.8750999998</v>
          </cell>
          <cell r="L906" t="str">
            <v>RA Central</v>
          </cell>
          <cell r="M906" t="str">
            <v>Concluído</v>
          </cell>
          <cell r="N906">
            <v>0</v>
          </cell>
        </row>
        <row r="907">
          <cell r="F907" t="str">
            <v>ARTESP</v>
          </cell>
          <cell r="J907">
            <v>11664147.446900001</v>
          </cell>
          <cell r="L907" t="str">
            <v>RA de Itapeva</v>
          </cell>
          <cell r="M907" t="str">
            <v>Obra Contratada a Iniciar</v>
          </cell>
          <cell r="N907">
            <v>27.49</v>
          </cell>
        </row>
        <row r="908">
          <cell r="F908" t="str">
            <v>ARTESP</v>
          </cell>
          <cell r="J908">
            <v>398242.3175</v>
          </cell>
          <cell r="L908" t="str">
            <v>RA de Bauru</v>
          </cell>
          <cell r="M908" t="str">
            <v>Concluído</v>
          </cell>
          <cell r="N908">
            <v>0.64</v>
          </cell>
        </row>
        <row r="909">
          <cell r="F909" t="str">
            <v>ARTESP</v>
          </cell>
          <cell r="J909">
            <v>8869015.8750999998</v>
          </cell>
          <cell r="L909" t="str">
            <v>RA Central</v>
          </cell>
          <cell r="M909" t="str">
            <v>Concluído</v>
          </cell>
          <cell r="N909">
            <v>0</v>
          </cell>
        </row>
        <row r="910">
          <cell r="F910" t="str">
            <v>ARTESP</v>
          </cell>
          <cell r="J910">
            <v>167814390.61320001</v>
          </cell>
          <cell r="L910" t="str">
            <v>RA de Ribeirão Preto</v>
          </cell>
          <cell r="M910" t="str">
            <v>Em Execução</v>
          </cell>
          <cell r="N910">
            <v>78</v>
          </cell>
        </row>
        <row r="911">
          <cell r="F911" t="str">
            <v>ARTESP</v>
          </cell>
          <cell r="J911">
            <v>8869015.8750999998</v>
          </cell>
          <cell r="L911" t="str">
            <v>RA Central</v>
          </cell>
          <cell r="M911" t="str">
            <v>Concluído</v>
          </cell>
          <cell r="N911">
            <v>0</v>
          </cell>
        </row>
        <row r="912">
          <cell r="F912" t="str">
            <v>ARTESP</v>
          </cell>
          <cell r="J912">
            <v>11697628.054400001</v>
          </cell>
          <cell r="L912" t="str">
            <v>RA da Baixada Santista</v>
          </cell>
          <cell r="M912" t="str">
            <v>Obra Contratada a Iniciar</v>
          </cell>
          <cell r="N912">
            <v>1.3</v>
          </cell>
        </row>
        <row r="913">
          <cell r="F913" t="str">
            <v>ARTESP</v>
          </cell>
          <cell r="J913">
            <v>178586.79139999999</v>
          </cell>
          <cell r="L913" t="str">
            <v>RA de Presidente Prudente</v>
          </cell>
          <cell r="M913" t="str">
            <v>Obra Contratada a Iniciar</v>
          </cell>
          <cell r="N913">
            <v>0.28999999999999998</v>
          </cell>
        </row>
        <row r="914">
          <cell r="F914" t="str">
            <v>ARTESP</v>
          </cell>
          <cell r="J914">
            <v>140972621.3195</v>
          </cell>
          <cell r="L914" t="str">
            <v>RA Central</v>
          </cell>
          <cell r="M914" t="str">
            <v>Concluído</v>
          </cell>
          <cell r="N914">
            <v>29</v>
          </cell>
        </row>
        <row r="915">
          <cell r="F915" t="str">
            <v>ARTESP</v>
          </cell>
          <cell r="J915">
            <v>3069348.5203</v>
          </cell>
          <cell r="L915" t="str">
            <v>RA da Baixada Santista</v>
          </cell>
          <cell r="M915" t="str">
            <v>Obra Contratada a Iniciar</v>
          </cell>
          <cell r="N915">
            <v>0.9</v>
          </cell>
        </row>
        <row r="916">
          <cell r="F916" t="str">
            <v>ARTESP</v>
          </cell>
          <cell r="J916">
            <v>113344334.2032</v>
          </cell>
          <cell r="L916" t="str">
            <v>RA de Franca</v>
          </cell>
          <cell r="M916" t="str">
            <v>Obra Contratada a Iniciar</v>
          </cell>
          <cell r="N916">
            <v>88</v>
          </cell>
        </row>
        <row r="917">
          <cell r="F917" t="str">
            <v>ARTESP</v>
          </cell>
          <cell r="J917">
            <v>902267.65830000001</v>
          </cell>
          <cell r="L917" t="str">
            <v>RA de Presidente Prudente</v>
          </cell>
          <cell r="M917" t="str">
            <v>Obra Contratada a Iniciar</v>
          </cell>
          <cell r="N917">
            <v>1.45</v>
          </cell>
        </row>
        <row r="918">
          <cell r="F918" t="str">
            <v>ARTESP</v>
          </cell>
          <cell r="J918">
            <v>2387271.0484000002</v>
          </cell>
          <cell r="L918" t="str">
            <v>RA da Baixada Santista</v>
          </cell>
          <cell r="M918" t="str">
            <v>Obra Contratada a Iniciar</v>
          </cell>
          <cell r="N918">
            <v>0.3</v>
          </cell>
        </row>
        <row r="919">
          <cell r="F919" t="str">
            <v>ARTESP</v>
          </cell>
          <cell r="J919">
            <v>22617206.079999998</v>
          </cell>
          <cell r="L919" t="str">
            <v>RA de Registro</v>
          </cell>
          <cell r="M919" t="str">
            <v>Obra Contratada a Iniciar</v>
          </cell>
          <cell r="N919">
            <v>0.8</v>
          </cell>
        </row>
        <row r="920">
          <cell r="F920" t="str">
            <v>ARTESP</v>
          </cell>
          <cell r="J920">
            <v>11698366.4245</v>
          </cell>
          <cell r="L920" t="str">
            <v>RA de Presidente Prudente</v>
          </cell>
          <cell r="M920" t="str">
            <v>Obra Contratada a Iniciar</v>
          </cell>
          <cell r="N920">
            <v>18.8</v>
          </cell>
        </row>
        <row r="921">
          <cell r="F921" t="str">
            <v>ARTESP</v>
          </cell>
          <cell r="J921">
            <v>19098168.2837</v>
          </cell>
          <cell r="L921" t="str">
            <v>RA da Baixada Santista</v>
          </cell>
          <cell r="M921" t="str">
            <v>Obra Contratada a Iniciar</v>
          </cell>
          <cell r="N921">
            <v>8.3000000000000007</v>
          </cell>
        </row>
        <row r="922">
          <cell r="F922" t="str">
            <v>ARTESP</v>
          </cell>
          <cell r="J922">
            <v>149444782.38890001</v>
          </cell>
          <cell r="L922" t="str">
            <v>RA de Bauru</v>
          </cell>
          <cell r="M922" t="str">
            <v>Em Execução</v>
          </cell>
          <cell r="N922">
            <v>23.83</v>
          </cell>
        </row>
        <row r="923">
          <cell r="F923" t="str">
            <v>ARTESP</v>
          </cell>
          <cell r="J923">
            <v>3410387.1529000001</v>
          </cell>
          <cell r="L923" t="str">
            <v>RA da Baixada Santista</v>
          </cell>
          <cell r="M923" t="str">
            <v>Obra Contratada a Iniciar</v>
          </cell>
          <cell r="N923">
            <v>2.8</v>
          </cell>
        </row>
        <row r="924">
          <cell r="F924" t="str">
            <v>ARTESP</v>
          </cell>
          <cell r="J924">
            <v>6606622.9230000004</v>
          </cell>
          <cell r="L924" t="str">
            <v>RA de Presidente Prudente</v>
          </cell>
          <cell r="M924" t="str">
            <v>Concluído</v>
          </cell>
          <cell r="N924">
            <v>0</v>
          </cell>
        </row>
        <row r="925">
          <cell r="F925" t="str">
            <v>ARTESP</v>
          </cell>
          <cell r="J925">
            <v>2967036.8684999999</v>
          </cell>
          <cell r="L925" t="str">
            <v>RA da Baixada Santista</v>
          </cell>
          <cell r="M925" t="str">
            <v>Obra Contratada a Iniciar</v>
          </cell>
          <cell r="N925">
            <v>0.9</v>
          </cell>
        </row>
        <row r="926">
          <cell r="F926" t="str">
            <v>ARTESP</v>
          </cell>
          <cell r="J926">
            <v>268017691.80219999</v>
          </cell>
          <cell r="L926" t="str">
            <v>RA de Sorocaba</v>
          </cell>
          <cell r="M926" t="str">
            <v>Obra Contratada a Iniciar</v>
          </cell>
          <cell r="N926">
            <v>57.83</v>
          </cell>
        </row>
        <row r="927">
          <cell r="F927" t="str">
            <v>ARTESP</v>
          </cell>
          <cell r="J927">
            <v>6606622.9230000004</v>
          </cell>
          <cell r="L927" t="str">
            <v>RA de Presidente Prudente</v>
          </cell>
          <cell r="M927" t="str">
            <v>Concluído</v>
          </cell>
          <cell r="N927">
            <v>0</v>
          </cell>
        </row>
        <row r="928">
          <cell r="F928" t="str">
            <v>ARTESP</v>
          </cell>
          <cell r="J928">
            <v>1705193.5765</v>
          </cell>
          <cell r="L928" t="str">
            <v>RA da Baixada Santista</v>
          </cell>
          <cell r="M928" t="str">
            <v>Obra Contratada a Iniciar</v>
          </cell>
          <cell r="N928">
            <v>0.7</v>
          </cell>
        </row>
        <row r="929">
          <cell r="F929" t="str">
            <v>ARTESP</v>
          </cell>
          <cell r="J929">
            <v>4433503.3607999999</v>
          </cell>
          <cell r="L929" t="str">
            <v>RA da Baixada Santista</v>
          </cell>
          <cell r="M929" t="str">
            <v>Obra Contratada a Iniciar</v>
          </cell>
          <cell r="N929">
            <v>7</v>
          </cell>
        </row>
        <row r="930">
          <cell r="F930" t="str">
            <v>ARTESP</v>
          </cell>
          <cell r="J930">
            <v>6606622.9230000004</v>
          </cell>
          <cell r="L930" t="str">
            <v>RA de Marília</v>
          </cell>
          <cell r="M930" t="str">
            <v>Concluído</v>
          </cell>
          <cell r="N930">
            <v>0</v>
          </cell>
        </row>
        <row r="931">
          <cell r="F931" t="str">
            <v>ARTESP</v>
          </cell>
          <cell r="J931">
            <v>3069348.5203</v>
          </cell>
          <cell r="L931" t="str">
            <v>RA da Baixada Santista</v>
          </cell>
          <cell r="M931" t="str">
            <v>Obra Contratada a Iniciar</v>
          </cell>
          <cell r="N931">
            <v>5.6</v>
          </cell>
        </row>
        <row r="932">
          <cell r="F932" t="str">
            <v>ARTESP</v>
          </cell>
          <cell r="J932">
            <v>1463540.2708000001</v>
          </cell>
          <cell r="L932" t="str">
            <v>RA de Presidente Prudente</v>
          </cell>
          <cell r="M932" t="str">
            <v>Obra Contratada a Iniciar</v>
          </cell>
          <cell r="N932">
            <v>2.35</v>
          </cell>
        </row>
        <row r="933">
          <cell r="F933" t="str">
            <v>ARTESP</v>
          </cell>
          <cell r="J933">
            <v>1023116.2079</v>
          </cell>
          <cell r="L933" t="str">
            <v>RA da Baixada Santista</v>
          </cell>
          <cell r="M933" t="str">
            <v>Obra Contratada a Iniciar</v>
          </cell>
          <cell r="N933">
            <v>1</v>
          </cell>
        </row>
        <row r="934">
          <cell r="F934" t="str">
            <v>ARTESP</v>
          </cell>
          <cell r="J934">
            <v>6606622.9230000004</v>
          </cell>
          <cell r="L934" t="str">
            <v>RA de Marília</v>
          </cell>
          <cell r="M934" t="str">
            <v>Concluído</v>
          </cell>
          <cell r="N934">
            <v>0</v>
          </cell>
        </row>
        <row r="935">
          <cell r="F935" t="str">
            <v>ARTESP</v>
          </cell>
          <cell r="J935">
            <v>1463540.2708000001</v>
          </cell>
          <cell r="L935" t="str">
            <v>RA de Presidente Prudente</v>
          </cell>
          <cell r="M935" t="str">
            <v>Obra Contratada a Iniciar</v>
          </cell>
          <cell r="N935">
            <v>11.93</v>
          </cell>
        </row>
        <row r="936">
          <cell r="F936" t="str">
            <v>ARTESP</v>
          </cell>
          <cell r="J936">
            <v>2728309.7842999999</v>
          </cell>
          <cell r="L936" t="str">
            <v>RA da Baixada Santista</v>
          </cell>
          <cell r="M936" t="str">
            <v>Obra Contratada a Iniciar</v>
          </cell>
          <cell r="N936">
            <v>0.5</v>
          </cell>
        </row>
        <row r="937">
          <cell r="F937" t="str">
            <v>ARTESP</v>
          </cell>
          <cell r="J937">
            <v>6606622.9230000004</v>
          </cell>
          <cell r="L937" t="str">
            <v>RA de Campinas</v>
          </cell>
          <cell r="M937" t="str">
            <v>Concluído</v>
          </cell>
          <cell r="N937">
            <v>0</v>
          </cell>
        </row>
        <row r="938">
          <cell r="F938" t="str">
            <v>ARTESP</v>
          </cell>
          <cell r="J938">
            <v>180453.4754</v>
          </cell>
          <cell r="L938" t="str">
            <v>RA de Marília</v>
          </cell>
          <cell r="M938" t="str">
            <v>Obra Contratada a Iniciar</v>
          </cell>
          <cell r="N938">
            <v>0.28999999999999998</v>
          </cell>
        </row>
        <row r="939">
          <cell r="F939" t="str">
            <v>ARTESP</v>
          </cell>
          <cell r="J939">
            <v>6606622.9230000004</v>
          </cell>
          <cell r="L939" t="str">
            <v>RA de Bauru</v>
          </cell>
          <cell r="M939" t="str">
            <v>Concluído</v>
          </cell>
          <cell r="N939">
            <v>0</v>
          </cell>
        </row>
        <row r="940">
          <cell r="F940" t="str">
            <v>ARTESP</v>
          </cell>
          <cell r="J940">
            <v>105783.1639</v>
          </cell>
          <cell r="L940" t="str">
            <v>RA de Marília</v>
          </cell>
          <cell r="M940" t="str">
            <v>Obra Contratada a Iniciar</v>
          </cell>
          <cell r="N940">
            <v>0.17</v>
          </cell>
        </row>
        <row r="941">
          <cell r="F941" t="str">
            <v>ARTESP</v>
          </cell>
          <cell r="J941">
            <v>1928986.0233</v>
          </cell>
          <cell r="L941" t="str">
            <v>RA de Marília</v>
          </cell>
          <cell r="M941" t="str">
            <v>Obra Contratada a Iniciar</v>
          </cell>
          <cell r="N941">
            <v>3.1</v>
          </cell>
        </row>
        <row r="942">
          <cell r="F942" t="str">
            <v>ARTESP</v>
          </cell>
          <cell r="J942">
            <v>6606622.9230000004</v>
          </cell>
          <cell r="L942" t="str">
            <v>RA de Campinas</v>
          </cell>
          <cell r="M942" t="str">
            <v>Concluído</v>
          </cell>
          <cell r="N942">
            <v>0</v>
          </cell>
        </row>
        <row r="943">
          <cell r="F943" t="str">
            <v>ARTESP</v>
          </cell>
          <cell r="J943">
            <v>6714115.6445000004</v>
          </cell>
          <cell r="L943" t="str">
            <v>RA de Bauru</v>
          </cell>
          <cell r="M943" t="str">
            <v>Em Execução</v>
          </cell>
          <cell r="N943">
            <v>10.79</v>
          </cell>
        </row>
        <row r="944">
          <cell r="F944" t="str">
            <v>ARTESP</v>
          </cell>
          <cell r="J944">
            <v>373352.11989999999</v>
          </cell>
          <cell r="L944" t="str">
            <v>RA de Marília</v>
          </cell>
          <cell r="M944" t="str">
            <v>Obra Contratada a Iniciar</v>
          </cell>
          <cell r="N944">
            <v>0.6</v>
          </cell>
        </row>
        <row r="945">
          <cell r="F945" t="str">
            <v>ARTESP</v>
          </cell>
          <cell r="J945">
            <v>3441062.0457000001</v>
          </cell>
          <cell r="L945" t="str">
            <v>RA de Marília</v>
          </cell>
          <cell r="M945" t="str">
            <v>Obra Contratada a Iniciar</v>
          </cell>
          <cell r="N945">
            <v>5.53</v>
          </cell>
        </row>
        <row r="946">
          <cell r="F946" t="str">
            <v>ARTESP</v>
          </cell>
          <cell r="J946">
            <v>9324469.1566000003</v>
          </cell>
          <cell r="L946" t="str">
            <v>RA de Presidente Prudente</v>
          </cell>
          <cell r="M946" t="str">
            <v>Em Execução</v>
          </cell>
          <cell r="N946">
            <v>14.99</v>
          </cell>
        </row>
        <row r="947">
          <cell r="F947" t="str">
            <v>ARTESP</v>
          </cell>
          <cell r="J947">
            <v>1810757.8308999999</v>
          </cell>
          <cell r="L947" t="str">
            <v>RA de Presidente Prudente</v>
          </cell>
          <cell r="M947" t="str">
            <v>Em Execução</v>
          </cell>
          <cell r="N947">
            <v>2.91</v>
          </cell>
        </row>
        <row r="948">
          <cell r="F948" t="str">
            <v>ARTESP</v>
          </cell>
          <cell r="J948">
            <v>12501138.377800001</v>
          </cell>
          <cell r="L948" t="str">
            <v>RA da Baixada Santista</v>
          </cell>
          <cell r="M948" t="str">
            <v>Obra Contratada a Iniciar</v>
          </cell>
          <cell r="N948">
            <v>2.6</v>
          </cell>
        </row>
        <row r="949">
          <cell r="F949" t="str">
            <v>ARTESP</v>
          </cell>
          <cell r="J949">
            <v>1866760.5996999999</v>
          </cell>
          <cell r="L949" t="str">
            <v>RA de Campinas</v>
          </cell>
          <cell r="M949" t="str">
            <v>Obra Contratada a Iniciar</v>
          </cell>
          <cell r="N949">
            <v>3</v>
          </cell>
        </row>
        <row r="950">
          <cell r="F950" t="str">
            <v>ARTESP</v>
          </cell>
          <cell r="J950">
            <v>404464.83169999998</v>
          </cell>
          <cell r="L950" t="str">
            <v>RA de Campinas</v>
          </cell>
          <cell r="M950" t="str">
            <v>Obra Contratada a Iniciar</v>
          </cell>
          <cell r="N950">
            <v>0.65</v>
          </cell>
        </row>
        <row r="951">
          <cell r="F951" t="str">
            <v>ARTESP</v>
          </cell>
          <cell r="J951">
            <v>1232062.0379000001</v>
          </cell>
          <cell r="L951" t="str">
            <v>RA de Campinas</v>
          </cell>
          <cell r="M951" t="str">
            <v>Obra Contratada a Iniciar</v>
          </cell>
          <cell r="N951">
            <v>1.98</v>
          </cell>
        </row>
        <row r="952">
          <cell r="F952" t="str">
            <v>ARTESP</v>
          </cell>
          <cell r="J952">
            <v>10577886.3276</v>
          </cell>
          <cell r="L952" t="str">
            <v>RA da Baixada Santista</v>
          </cell>
          <cell r="M952" t="str">
            <v>Obra Contratada a Iniciar</v>
          </cell>
          <cell r="N952">
            <v>2.2000000000000002</v>
          </cell>
        </row>
        <row r="953">
          <cell r="F953" t="str">
            <v>ARTESP</v>
          </cell>
          <cell r="J953">
            <v>1306732.49</v>
          </cell>
          <cell r="L953" t="str">
            <v>RA de Campinas</v>
          </cell>
          <cell r="M953" t="str">
            <v>Obra Contratada a Iniciar</v>
          </cell>
          <cell r="N953">
            <v>2.1</v>
          </cell>
        </row>
        <row r="954">
          <cell r="F954" t="str">
            <v>ARTESP</v>
          </cell>
          <cell r="J954">
            <v>622253.53319999995</v>
          </cell>
          <cell r="L954" t="str">
            <v>RA de Campinas</v>
          </cell>
          <cell r="M954" t="str">
            <v>Obra Contratada a Iniciar</v>
          </cell>
          <cell r="N954">
            <v>1</v>
          </cell>
        </row>
        <row r="955">
          <cell r="F955" t="str">
            <v>ARTESP</v>
          </cell>
          <cell r="J955">
            <v>855396.13540000003</v>
          </cell>
          <cell r="L955" t="str">
            <v>RA de São José dos Campos</v>
          </cell>
          <cell r="M955" t="str">
            <v>Concluído</v>
          </cell>
          <cell r="N955">
            <v>0</v>
          </cell>
        </row>
        <row r="956">
          <cell r="F956" t="str">
            <v>ARTESP</v>
          </cell>
          <cell r="J956">
            <v>1328999.9280000001</v>
          </cell>
          <cell r="L956" t="str">
            <v>RA da Baixada Santista</v>
          </cell>
          <cell r="M956" t="str">
            <v>Obra Contratada a Iniciar</v>
          </cell>
          <cell r="N956">
            <v>0</v>
          </cell>
        </row>
        <row r="957">
          <cell r="F957" t="str">
            <v>ARTESP</v>
          </cell>
          <cell r="J957">
            <v>2955704.2477000002</v>
          </cell>
          <cell r="L957" t="str">
            <v>RA de Campinas</v>
          </cell>
          <cell r="M957" t="str">
            <v>Obra Contratada a Iniciar</v>
          </cell>
          <cell r="N957">
            <v>4.75</v>
          </cell>
        </row>
        <row r="958">
          <cell r="F958" t="str">
            <v>ARTESP</v>
          </cell>
          <cell r="J958">
            <v>522232.73879999999</v>
          </cell>
          <cell r="L958" t="str">
            <v>RA de São José dos Campos</v>
          </cell>
          <cell r="M958" t="str">
            <v>Concluído</v>
          </cell>
          <cell r="N958">
            <v>0</v>
          </cell>
        </row>
        <row r="959">
          <cell r="F959" t="str">
            <v>ARTESP</v>
          </cell>
          <cell r="J959">
            <v>1328999.9280000001</v>
          </cell>
          <cell r="L959" t="str">
            <v>RA da Baixada Santista</v>
          </cell>
          <cell r="M959" t="str">
            <v>Obra Contratada a Iniciar</v>
          </cell>
          <cell r="N959">
            <v>0</v>
          </cell>
        </row>
        <row r="960">
          <cell r="F960" t="str">
            <v>ARTESP</v>
          </cell>
          <cell r="J960">
            <v>5849183.2122999998</v>
          </cell>
          <cell r="L960" t="str">
            <v>RA de Campinas</v>
          </cell>
          <cell r="M960" t="str">
            <v>Obra Contratada a Iniciar</v>
          </cell>
          <cell r="N960">
            <v>9.4</v>
          </cell>
        </row>
        <row r="961">
          <cell r="F961" t="str">
            <v>ARTESP</v>
          </cell>
          <cell r="J961">
            <v>1328999.9280000001</v>
          </cell>
          <cell r="L961" t="str">
            <v>RA da Baixada Santista</v>
          </cell>
          <cell r="M961" t="str">
            <v>Obra Contratada a Iniciar</v>
          </cell>
          <cell r="N961">
            <v>0</v>
          </cell>
        </row>
        <row r="962">
          <cell r="F962" t="str">
            <v>ARTESP</v>
          </cell>
          <cell r="J962">
            <v>1328999.9280000001</v>
          </cell>
          <cell r="L962" t="str">
            <v>RA da Baixada Santista</v>
          </cell>
          <cell r="M962" t="str">
            <v>Obra Contratada a Iniciar</v>
          </cell>
          <cell r="N962">
            <v>0</v>
          </cell>
        </row>
        <row r="963">
          <cell r="F963" t="str">
            <v>ARTESP</v>
          </cell>
          <cell r="J963">
            <v>138762.55970000001</v>
          </cell>
          <cell r="L963" t="str">
            <v>RA de Campinas</v>
          </cell>
          <cell r="M963" t="str">
            <v>Obra Contratada a Iniciar</v>
          </cell>
          <cell r="N963">
            <v>1.08</v>
          </cell>
        </row>
        <row r="964">
          <cell r="F964" t="str">
            <v>ARTESP</v>
          </cell>
          <cell r="J964">
            <v>1328999.9280000001</v>
          </cell>
          <cell r="L964" t="str">
            <v>RA da Baixada Santista</v>
          </cell>
          <cell r="M964" t="str">
            <v>Obra Contratada a Iniciar</v>
          </cell>
          <cell r="N964">
            <v>0</v>
          </cell>
        </row>
        <row r="965">
          <cell r="F965" t="str">
            <v>ARTESP</v>
          </cell>
          <cell r="J965">
            <v>6658112.8756999997</v>
          </cell>
          <cell r="L965" t="str">
            <v>RA de Bauru</v>
          </cell>
          <cell r="M965" t="str">
            <v>Obra Contratada a Iniciar</v>
          </cell>
          <cell r="N965">
            <v>10.7</v>
          </cell>
        </row>
        <row r="966">
          <cell r="F966" t="str">
            <v>ARTESP</v>
          </cell>
          <cell r="J966">
            <v>1328999.9280000001</v>
          </cell>
          <cell r="L966" t="str">
            <v>RA da Baixada Santista</v>
          </cell>
          <cell r="M966" t="str">
            <v>Obra Contratada a Iniciar</v>
          </cell>
          <cell r="N966">
            <v>0</v>
          </cell>
        </row>
        <row r="967">
          <cell r="F967" t="str">
            <v>ARTESP</v>
          </cell>
          <cell r="J967">
            <v>1328999.9280000001</v>
          </cell>
          <cell r="L967" t="str">
            <v>RA da Baixada Santista</v>
          </cell>
          <cell r="M967" t="str">
            <v>Obra Contratada a Iniciar</v>
          </cell>
          <cell r="N967">
            <v>0</v>
          </cell>
        </row>
        <row r="968">
          <cell r="F968" t="str">
            <v>ARTESP</v>
          </cell>
          <cell r="J968">
            <v>1182281.7834000001</v>
          </cell>
          <cell r="L968" t="str">
            <v>RA de Bauru</v>
          </cell>
          <cell r="M968" t="str">
            <v>Obra Contratada a Iniciar</v>
          </cell>
          <cell r="N968">
            <v>1.9</v>
          </cell>
        </row>
        <row r="969">
          <cell r="F969" t="str">
            <v>ARTESP</v>
          </cell>
          <cell r="J969">
            <v>1328999.9280000001</v>
          </cell>
          <cell r="L969" t="str">
            <v>RA da Baixada Santista</v>
          </cell>
          <cell r="M969" t="str">
            <v>Obra Contratada a Iniciar</v>
          </cell>
          <cell r="N969">
            <v>0</v>
          </cell>
        </row>
        <row r="970">
          <cell r="F970" t="str">
            <v>ARTESP</v>
          </cell>
          <cell r="J970">
            <v>4834910.0164000001</v>
          </cell>
          <cell r="L970" t="str">
            <v>RA de Bauru</v>
          </cell>
          <cell r="M970" t="str">
            <v>Obra Contratada a Iniciar</v>
          </cell>
          <cell r="N970">
            <v>7.77</v>
          </cell>
        </row>
        <row r="971">
          <cell r="F971" t="str">
            <v>ARTESP</v>
          </cell>
          <cell r="J971">
            <v>1328999.9280000001</v>
          </cell>
          <cell r="L971" t="str">
            <v>RA da Baixada Santista</v>
          </cell>
          <cell r="M971" t="str">
            <v>Obra Contratada a Iniciar</v>
          </cell>
          <cell r="N971">
            <v>0</v>
          </cell>
        </row>
        <row r="972">
          <cell r="F972" t="str">
            <v>ARTESP</v>
          </cell>
          <cell r="J972">
            <v>1328999.9280000001</v>
          </cell>
          <cell r="L972" t="str">
            <v>RA da Baixada Santista</v>
          </cell>
          <cell r="M972" t="str">
            <v>Obra Contratada a Iniciar</v>
          </cell>
          <cell r="N972">
            <v>0</v>
          </cell>
        </row>
        <row r="973">
          <cell r="F973" t="str">
            <v>ARTESP</v>
          </cell>
          <cell r="J973">
            <v>2744138.0603999998</v>
          </cell>
          <cell r="L973" t="str">
            <v>RA de Bauru</v>
          </cell>
          <cell r="M973" t="str">
            <v>Obra Contratada a Iniciar</v>
          </cell>
          <cell r="N973">
            <v>4.41</v>
          </cell>
        </row>
        <row r="974">
          <cell r="F974" t="str">
            <v>ARTESP</v>
          </cell>
          <cell r="J974">
            <v>2695106.5079000001</v>
          </cell>
          <cell r="L974" t="str">
            <v>RA de São José dos Campos</v>
          </cell>
          <cell r="M974" t="str">
            <v>Concluído</v>
          </cell>
          <cell r="N974">
            <v>0.61</v>
          </cell>
        </row>
        <row r="975">
          <cell r="F975" t="str">
            <v>ARTESP</v>
          </cell>
          <cell r="J975">
            <v>1328999.9280000001</v>
          </cell>
          <cell r="L975" t="str">
            <v>RA da Baixada Santista</v>
          </cell>
          <cell r="M975" t="str">
            <v>Obra Contratada a Iniciar</v>
          </cell>
          <cell r="N975">
            <v>0</v>
          </cell>
        </row>
        <row r="976">
          <cell r="F976" t="str">
            <v>ARTESP</v>
          </cell>
          <cell r="J976">
            <v>1328999.9280000001</v>
          </cell>
          <cell r="L976" t="str">
            <v>RA da Baixada Santista</v>
          </cell>
          <cell r="M976" t="str">
            <v>Obra Contratada a Iniciar</v>
          </cell>
          <cell r="N976">
            <v>0</v>
          </cell>
        </row>
        <row r="977">
          <cell r="F977" t="str">
            <v>ARTESP</v>
          </cell>
          <cell r="J977">
            <v>2747466.1444000001</v>
          </cell>
          <cell r="L977" t="str">
            <v>RA de Campinas</v>
          </cell>
          <cell r="M977" t="str">
            <v>Concluído</v>
          </cell>
          <cell r="N977">
            <v>0.62</v>
          </cell>
        </row>
        <row r="978">
          <cell r="F978" t="str">
            <v>ARTESP</v>
          </cell>
          <cell r="J978">
            <v>1328999.9280000001</v>
          </cell>
          <cell r="L978" t="str">
            <v>RA da Baixada Santista</v>
          </cell>
          <cell r="M978" t="str">
            <v>Obra Contratada a Iniciar</v>
          </cell>
          <cell r="N978">
            <v>0</v>
          </cell>
        </row>
        <row r="979">
          <cell r="F979" t="str">
            <v>ARTESP</v>
          </cell>
          <cell r="J979">
            <v>1328999.9280000001</v>
          </cell>
          <cell r="L979" t="str">
            <v>RA da Baixada Santista</v>
          </cell>
          <cell r="M979" t="str">
            <v>Obra Contratada a Iniciar</v>
          </cell>
          <cell r="N979">
            <v>0</v>
          </cell>
        </row>
        <row r="980">
          <cell r="F980" t="str">
            <v>ARTESP</v>
          </cell>
          <cell r="J980">
            <v>0</v>
          </cell>
          <cell r="L980" t="str">
            <v>RA de Presidente Prudente</v>
          </cell>
          <cell r="M980" t="str">
            <v>Obra Contratada a Iniciar</v>
          </cell>
          <cell r="N980">
            <v>125</v>
          </cell>
        </row>
        <row r="981">
          <cell r="F981" t="str">
            <v>ARTESP</v>
          </cell>
          <cell r="J981">
            <v>1328999.9280000001</v>
          </cell>
          <cell r="L981" t="str">
            <v>RA da Baixada Santista</v>
          </cell>
          <cell r="M981" t="str">
            <v>Obra Contratada a Iniciar</v>
          </cell>
          <cell r="N981">
            <v>0</v>
          </cell>
        </row>
        <row r="982">
          <cell r="F982" t="str">
            <v>ARTESP</v>
          </cell>
          <cell r="J982">
            <v>1328999.9280000001</v>
          </cell>
          <cell r="L982" t="str">
            <v>RA da Baixada Santista</v>
          </cell>
          <cell r="M982" t="str">
            <v>Obra Contratada a Iniciar</v>
          </cell>
          <cell r="N982">
            <v>0</v>
          </cell>
        </row>
        <row r="983">
          <cell r="F983" t="str">
            <v>ARTESP</v>
          </cell>
          <cell r="J983">
            <v>1328999.9280000001</v>
          </cell>
          <cell r="L983" t="str">
            <v>RA da Baixada Santista</v>
          </cell>
          <cell r="M983" t="str">
            <v>Obra Contratada a Iniciar</v>
          </cell>
          <cell r="N983">
            <v>0</v>
          </cell>
        </row>
        <row r="984">
          <cell r="F984" t="str">
            <v>ARTESP</v>
          </cell>
          <cell r="J984">
            <v>2047209.8297999999</v>
          </cell>
          <cell r="L984" t="str">
            <v>RA de Campinas</v>
          </cell>
          <cell r="M984" t="str">
            <v>Concluído</v>
          </cell>
          <cell r="N984">
            <v>0</v>
          </cell>
        </row>
        <row r="985">
          <cell r="F985" t="str">
            <v>ARTESP</v>
          </cell>
          <cell r="J985">
            <v>1328999.9280000001</v>
          </cell>
          <cell r="L985" t="str">
            <v>RA da Baixada Santista</v>
          </cell>
          <cell r="M985" t="str">
            <v>Obra Contratada a Iniciar</v>
          </cell>
          <cell r="N985">
            <v>0</v>
          </cell>
        </row>
        <row r="986">
          <cell r="F986" t="str">
            <v>ARTESP</v>
          </cell>
          <cell r="J986">
            <v>2047209.8297999999</v>
          </cell>
          <cell r="L986" t="str">
            <v>RA de Campinas</v>
          </cell>
          <cell r="M986" t="str">
            <v>Obra Contratada a Iniciar</v>
          </cell>
          <cell r="N986">
            <v>0</v>
          </cell>
        </row>
        <row r="987">
          <cell r="F987" t="str">
            <v>ARTESP</v>
          </cell>
          <cell r="J987">
            <v>5270774.8958999999</v>
          </cell>
          <cell r="L987" t="str">
            <v>RA de Campinas</v>
          </cell>
          <cell r="M987" t="str">
            <v>Concluído</v>
          </cell>
          <cell r="N987">
            <v>1.03</v>
          </cell>
        </row>
        <row r="988">
          <cell r="F988" t="str">
            <v>ARTESP</v>
          </cell>
          <cell r="J988">
            <v>1328999.9280000001</v>
          </cell>
          <cell r="L988" t="str">
            <v>RA da Baixada Santista</v>
          </cell>
          <cell r="M988" t="str">
            <v>Obra Contratada a Iniciar</v>
          </cell>
          <cell r="N988">
            <v>0</v>
          </cell>
        </row>
        <row r="989">
          <cell r="F989" t="str">
            <v>ARTESP</v>
          </cell>
          <cell r="J989">
            <v>5514817.0094999997</v>
          </cell>
          <cell r="L989" t="str">
            <v>RA de Campinas</v>
          </cell>
          <cell r="M989" t="str">
            <v>Concluído</v>
          </cell>
          <cell r="N989">
            <v>1.07</v>
          </cell>
        </row>
        <row r="990">
          <cell r="F990" t="str">
            <v>ARTESP</v>
          </cell>
          <cell r="J990">
            <v>2047209.8297999999</v>
          </cell>
          <cell r="L990" t="str">
            <v>RA de Campinas</v>
          </cell>
          <cell r="M990" t="str">
            <v>Obra Contratada a Iniciar</v>
          </cell>
          <cell r="N990">
            <v>0</v>
          </cell>
        </row>
        <row r="991">
          <cell r="F991" t="str">
            <v>ARTESP</v>
          </cell>
          <cell r="J991">
            <v>7093575.5697999997</v>
          </cell>
          <cell r="L991" t="str">
            <v>RA de Campinas</v>
          </cell>
          <cell r="M991" t="str">
            <v>Concluído</v>
          </cell>
          <cell r="N991">
            <v>1.38</v>
          </cell>
        </row>
        <row r="992">
          <cell r="F992" t="str">
            <v>ARTESP</v>
          </cell>
          <cell r="J992">
            <v>6350079.1145000001</v>
          </cell>
          <cell r="L992" t="str">
            <v>RA de Campinas</v>
          </cell>
          <cell r="M992" t="str">
            <v>Concluído</v>
          </cell>
          <cell r="N992">
            <v>0</v>
          </cell>
        </row>
        <row r="993">
          <cell r="F993" t="str">
            <v>ARTESP</v>
          </cell>
          <cell r="J993">
            <v>68016543.715900004</v>
          </cell>
          <cell r="L993" t="str">
            <v>RA de Campinas</v>
          </cell>
          <cell r="M993" t="str">
            <v>Concluído</v>
          </cell>
          <cell r="N993">
            <v>7.88</v>
          </cell>
        </row>
        <row r="994">
          <cell r="F994" t="str">
            <v>ARTESP</v>
          </cell>
          <cell r="J994">
            <v>282777602.73760003</v>
          </cell>
          <cell r="L994" t="str">
            <v>Região Metropolitana de São Paulo</v>
          </cell>
          <cell r="M994" t="str">
            <v>Concluído</v>
          </cell>
          <cell r="N994">
            <v>4</v>
          </cell>
        </row>
        <row r="995">
          <cell r="F995" t="str">
            <v>ARTESP</v>
          </cell>
          <cell r="J995">
            <v>1328999.9280000001</v>
          </cell>
          <cell r="L995" t="str">
            <v>RA da Baixada Santista</v>
          </cell>
          <cell r="M995" t="str">
            <v>Obra Contratada a Iniciar</v>
          </cell>
          <cell r="N995">
            <v>0</v>
          </cell>
        </row>
        <row r="996">
          <cell r="F996" t="str">
            <v>ARTESP</v>
          </cell>
          <cell r="J996">
            <v>10677461.2509</v>
          </cell>
          <cell r="L996" t="str">
            <v>RA de Sorocaba</v>
          </cell>
          <cell r="M996" t="str">
            <v>Concluído</v>
          </cell>
          <cell r="N996">
            <v>0</v>
          </cell>
        </row>
        <row r="997">
          <cell r="F997" t="str">
            <v>ARTESP</v>
          </cell>
          <cell r="J997">
            <v>1328999.9280000001</v>
          </cell>
          <cell r="L997" t="str">
            <v>RA da Baixada Santista</v>
          </cell>
          <cell r="M997" t="str">
            <v>Obra Contratada a Iniciar</v>
          </cell>
          <cell r="N997">
            <v>0</v>
          </cell>
        </row>
        <row r="998">
          <cell r="F998" t="str">
            <v>ARTESP</v>
          </cell>
          <cell r="J998">
            <v>9006192.5792999994</v>
          </cell>
          <cell r="L998" t="str">
            <v>RA de Sorocaba</v>
          </cell>
          <cell r="M998" t="str">
            <v>Concluído</v>
          </cell>
          <cell r="N998">
            <v>0</v>
          </cell>
        </row>
        <row r="999">
          <cell r="F999" t="str">
            <v>ARTESP</v>
          </cell>
          <cell r="J999">
            <v>1328999.9280000001</v>
          </cell>
          <cell r="L999" t="str">
            <v>RA da Baixada Santista</v>
          </cell>
          <cell r="M999" t="str">
            <v>Obra Contratada a Iniciar</v>
          </cell>
          <cell r="N999">
            <v>0</v>
          </cell>
        </row>
        <row r="1000">
          <cell r="F1000" t="str">
            <v>ARTESP</v>
          </cell>
          <cell r="J1000">
            <v>18012584.498799998</v>
          </cell>
          <cell r="L1000" t="str">
            <v>RA de Sorocaba</v>
          </cell>
          <cell r="M1000" t="str">
            <v>Concluído</v>
          </cell>
          <cell r="N1000">
            <v>0</v>
          </cell>
        </row>
        <row r="1001">
          <cell r="F1001" t="str">
            <v>ARTESP</v>
          </cell>
          <cell r="J1001">
            <v>117288242.22849999</v>
          </cell>
          <cell r="L1001" t="str">
            <v>RA de Marília</v>
          </cell>
          <cell r="M1001" t="str">
            <v>Obra Contratada a Iniciar</v>
          </cell>
          <cell r="N1001">
            <v>0</v>
          </cell>
        </row>
        <row r="1002">
          <cell r="F1002" t="str">
            <v>ARTESP</v>
          </cell>
          <cell r="J1002">
            <v>15698441.8292</v>
          </cell>
          <cell r="L1002" t="str">
            <v>RA de Bauru</v>
          </cell>
          <cell r="M1002" t="str">
            <v>Concluído</v>
          </cell>
          <cell r="N1002">
            <v>49.11</v>
          </cell>
        </row>
        <row r="1003">
          <cell r="F1003" t="str">
            <v>ARTESP</v>
          </cell>
          <cell r="J1003">
            <v>2047209.8297999999</v>
          </cell>
          <cell r="L1003" t="str">
            <v>RA de Campinas</v>
          </cell>
          <cell r="M1003" t="str">
            <v>Concluído</v>
          </cell>
          <cell r="N1003">
            <v>0</v>
          </cell>
        </row>
        <row r="1004">
          <cell r="F1004" t="str">
            <v>ARTESP</v>
          </cell>
          <cell r="J1004">
            <v>15698441.8292</v>
          </cell>
          <cell r="L1004" t="str">
            <v>RA de Marília</v>
          </cell>
          <cell r="M1004" t="str">
            <v>Concluído</v>
          </cell>
          <cell r="N1004">
            <v>33.450000000000003</v>
          </cell>
        </row>
        <row r="1005">
          <cell r="F1005" t="str">
            <v>ARTESP</v>
          </cell>
          <cell r="J1005">
            <v>14796994.989</v>
          </cell>
          <cell r="L1005" t="str">
            <v>RA de Marília</v>
          </cell>
          <cell r="M1005" t="str">
            <v>Concluído</v>
          </cell>
          <cell r="N1005">
            <v>53.1</v>
          </cell>
        </row>
        <row r="1006">
          <cell r="F1006" t="str">
            <v>ARTESP</v>
          </cell>
          <cell r="J1006">
            <v>2047209.8297999999</v>
          </cell>
          <cell r="L1006" t="str">
            <v>RA de Campinas</v>
          </cell>
          <cell r="M1006" t="str">
            <v>Concluído</v>
          </cell>
          <cell r="N1006">
            <v>0</v>
          </cell>
        </row>
        <row r="1007">
          <cell r="F1007" t="str">
            <v>ARTESP</v>
          </cell>
          <cell r="J1007">
            <v>14796994.989</v>
          </cell>
          <cell r="L1007" t="str">
            <v>RA de Marília</v>
          </cell>
          <cell r="M1007" t="str">
            <v>Concluído</v>
          </cell>
          <cell r="N1007">
            <v>46.7</v>
          </cell>
        </row>
        <row r="1008">
          <cell r="F1008" t="str">
            <v>ARTESP</v>
          </cell>
          <cell r="J1008">
            <v>14796994.989</v>
          </cell>
          <cell r="L1008" t="str">
            <v>RA de Presidente Prudente</v>
          </cell>
          <cell r="M1008" t="str">
            <v>Concluído</v>
          </cell>
          <cell r="N1008">
            <v>42.34</v>
          </cell>
        </row>
        <row r="1009">
          <cell r="F1009" t="str">
            <v>ARTESP</v>
          </cell>
          <cell r="J1009">
            <v>2047209.8297999999</v>
          </cell>
          <cell r="L1009" t="str">
            <v>RA de Bauru</v>
          </cell>
          <cell r="M1009" t="str">
            <v>Em Execução</v>
          </cell>
          <cell r="N1009">
            <v>0</v>
          </cell>
        </row>
        <row r="1010">
          <cell r="F1010" t="str">
            <v>ARTESP</v>
          </cell>
          <cell r="J1010">
            <v>3078428.5436999998</v>
          </cell>
          <cell r="L1010" t="str">
            <v>Região Metropolitana de São Paulo</v>
          </cell>
          <cell r="M1010" t="str">
            <v>Obra Contratada a Iniciar</v>
          </cell>
          <cell r="N1010">
            <v>0</v>
          </cell>
        </row>
        <row r="1011">
          <cell r="F1011" t="str">
            <v>ARTESP</v>
          </cell>
          <cell r="J1011">
            <v>14796994.989</v>
          </cell>
          <cell r="L1011" t="str">
            <v>RA de Presidente Prudente</v>
          </cell>
          <cell r="M1011" t="str">
            <v>Concluído</v>
          </cell>
          <cell r="N1011">
            <v>35.43</v>
          </cell>
        </row>
        <row r="1012">
          <cell r="F1012" t="str">
            <v>ARTESP</v>
          </cell>
          <cell r="J1012">
            <v>2047209.8297999999</v>
          </cell>
          <cell r="L1012" t="str">
            <v>RA de Bauru</v>
          </cell>
          <cell r="M1012" t="str">
            <v>Concluído</v>
          </cell>
          <cell r="N1012">
            <v>0</v>
          </cell>
        </row>
        <row r="1013">
          <cell r="F1013" t="str">
            <v>ARTESP</v>
          </cell>
          <cell r="J1013">
            <v>142096.91649999999</v>
          </cell>
          <cell r="L1013" t="str">
            <v>Região Metropolitana de São Paulo</v>
          </cell>
          <cell r="M1013" t="str">
            <v>Obra Contratada a Iniciar</v>
          </cell>
          <cell r="N1013">
            <v>0</v>
          </cell>
        </row>
        <row r="1014">
          <cell r="F1014" t="str">
            <v>ARTESP</v>
          </cell>
          <cell r="J1014">
            <v>14796994.989</v>
          </cell>
          <cell r="L1014" t="str">
            <v>RA de Presidente Prudente</v>
          </cell>
          <cell r="M1014" t="str">
            <v>Concluído</v>
          </cell>
          <cell r="N1014">
            <v>33.409999999999997</v>
          </cell>
        </row>
        <row r="1015">
          <cell r="F1015" t="str">
            <v>ARTESP</v>
          </cell>
          <cell r="J1015">
            <v>1255504.3004000001</v>
          </cell>
          <cell r="L1015" t="str">
            <v>RA da Baixada Santista</v>
          </cell>
          <cell r="M1015" t="str">
            <v>Obra Contratada a Iniciar</v>
          </cell>
          <cell r="N1015">
            <v>0</v>
          </cell>
        </row>
        <row r="1016">
          <cell r="F1016" t="str">
            <v>ARTESP</v>
          </cell>
          <cell r="J1016">
            <v>14796994.989</v>
          </cell>
          <cell r="L1016" t="str">
            <v>RA de Presidente Prudente</v>
          </cell>
          <cell r="M1016" t="str">
            <v>Concluído</v>
          </cell>
          <cell r="N1016">
            <v>38.32</v>
          </cell>
        </row>
        <row r="1017">
          <cell r="F1017" t="str">
            <v>ARTESP</v>
          </cell>
          <cell r="J1017">
            <v>2047209.8297999999</v>
          </cell>
          <cell r="L1017" t="str">
            <v>RA de Marília</v>
          </cell>
          <cell r="M1017" t="str">
            <v>Concluído</v>
          </cell>
          <cell r="N1017">
            <v>0</v>
          </cell>
        </row>
        <row r="1018">
          <cell r="F1018" t="str">
            <v>ARTESP</v>
          </cell>
          <cell r="J1018">
            <v>1255504.3004000001</v>
          </cell>
          <cell r="L1018" t="str">
            <v>RA de Registro</v>
          </cell>
          <cell r="M1018" t="str">
            <v>Obra Contratada a Iniciar</v>
          </cell>
          <cell r="N1018">
            <v>0</v>
          </cell>
        </row>
        <row r="1019">
          <cell r="F1019" t="str">
            <v>ARTESP</v>
          </cell>
          <cell r="J1019">
            <v>1255504.3004000001</v>
          </cell>
          <cell r="L1019" t="str">
            <v>Região Metropolitana de São Paulo</v>
          </cell>
          <cell r="M1019" t="str">
            <v>Obra Contratada a Iniciar</v>
          </cell>
          <cell r="N1019">
            <v>0</v>
          </cell>
        </row>
        <row r="1020">
          <cell r="F1020" t="str">
            <v>ARTESP</v>
          </cell>
          <cell r="J1020">
            <v>12304177.1204</v>
          </cell>
          <cell r="L1020" t="str">
            <v>RA de Marília</v>
          </cell>
          <cell r="M1020" t="str">
            <v>Concluído</v>
          </cell>
          <cell r="N1020">
            <v>31.8</v>
          </cell>
        </row>
        <row r="1021">
          <cell r="F1021" t="str">
            <v>ARTESP</v>
          </cell>
          <cell r="J1021">
            <v>2047209.8297999999</v>
          </cell>
          <cell r="L1021" t="str">
            <v>RA de Marília</v>
          </cell>
          <cell r="M1021" t="str">
            <v>Concluído</v>
          </cell>
          <cell r="N1021">
            <v>0</v>
          </cell>
        </row>
        <row r="1022">
          <cell r="F1022" t="str">
            <v>ARTESP</v>
          </cell>
          <cell r="J1022">
            <v>1255504.3004000001</v>
          </cell>
          <cell r="L1022" t="str">
            <v>RA da Baixada Santista</v>
          </cell>
          <cell r="M1022" t="str">
            <v>Obra Contratada a Iniciar</v>
          </cell>
          <cell r="N1022">
            <v>0</v>
          </cell>
        </row>
        <row r="1023">
          <cell r="F1023" t="str">
            <v>ARTESP</v>
          </cell>
          <cell r="J1023">
            <v>2047209.8297999999</v>
          </cell>
          <cell r="L1023" t="str">
            <v>RA de Marília</v>
          </cell>
          <cell r="M1023" t="str">
            <v>Concluído</v>
          </cell>
          <cell r="N1023">
            <v>0</v>
          </cell>
        </row>
        <row r="1024">
          <cell r="F1024" t="str">
            <v>ARTESP</v>
          </cell>
          <cell r="J1024">
            <v>1255504.3004000001</v>
          </cell>
          <cell r="L1024" t="str">
            <v>RA da Baixada Santista</v>
          </cell>
          <cell r="M1024" t="str">
            <v>Obra Contratada a Iniciar</v>
          </cell>
          <cell r="N1024">
            <v>0</v>
          </cell>
        </row>
        <row r="1025">
          <cell r="F1025" t="str">
            <v>ARTESP</v>
          </cell>
          <cell r="J1025">
            <v>1255504.3004000001</v>
          </cell>
          <cell r="L1025" t="str">
            <v>RA da Baixada Santista</v>
          </cell>
          <cell r="M1025" t="str">
            <v>Obra Contratada a Iniciar</v>
          </cell>
          <cell r="N1025">
            <v>0</v>
          </cell>
        </row>
        <row r="1026">
          <cell r="F1026" t="str">
            <v>ARTESP</v>
          </cell>
          <cell r="J1026">
            <v>2047209.8297999999</v>
          </cell>
          <cell r="L1026" t="str">
            <v>RA de Presidente Prudente</v>
          </cell>
          <cell r="M1026" t="str">
            <v>Concluído</v>
          </cell>
          <cell r="N1026">
            <v>0</v>
          </cell>
        </row>
        <row r="1027">
          <cell r="F1027" t="str">
            <v>ARTESP</v>
          </cell>
          <cell r="J1027">
            <v>2894736.0756000001</v>
          </cell>
          <cell r="L1027" t="str">
            <v>RA de Araçatuba</v>
          </cell>
          <cell r="M1027" t="str">
            <v>Concluído</v>
          </cell>
          <cell r="N1027">
            <v>0</v>
          </cell>
        </row>
        <row r="1028">
          <cell r="F1028" t="str">
            <v>ARTESP</v>
          </cell>
          <cell r="J1028">
            <v>368461.86320000002</v>
          </cell>
          <cell r="L1028" t="str">
            <v>RA da Baixada Santista</v>
          </cell>
          <cell r="M1028" t="str">
            <v>Obra Contratada a Iniciar</v>
          </cell>
          <cell r="N1028">
            <v>0</v>
          </cell>
        </row>
        <row r="1029">
          <cell r="F1029" t="str">
            <v>ARTESP</v>
          </cell>
          <cell r="J1029">
            <v>1734950.9879999999</v>
          </cell>
          <cell r="L1029" t="str">
            <v>RA de Araçatuba</v>
          </cell>
          <cell r="M1029" t="str">
            <v>Concluído</v>
          </cell>
          <cell r="N1029">
            <v>0</v>
          </cell>
        </row>
        <row r="1030">
          <cell r="F1030" t="str">
            <v>ARTESP</v>
          </cell>
          <cell r="J1030">
            <v>2047209.8297999999</v>
          </cell>
          <cell r="L1030" t="str">
            <v>RA de Marília</v>
          </cell>
          <cell r="M1030" t="str">
            <v>Concluído</v>
          </cell>
          <cell r="N1030">
            <v>0</v>
          </cell>
        </row>
        <row r="1031">
          <cell r="F1031" t="str">
            <v>ARTESP</v>
          </cell>
          <cell r="J1031">
            <v>732318.06409999996</v>
          </cell>
          <cell r="L1031" t="str">
            <v>RA da Baixada Santista</v>
          </cell>
          <cell r="M1031" t="str">
            <v>Obra Contratada a Iniciar</v>
          </cell>
          <cell r="N1031">
            <v>0</v>
          </cell>
        </row>
        <row r="1032">
          <cell r="F1032" t="str">
            <v>ARTESP</v>
          </cell>
          <cell r="J1032">
            <v>2047209.8297999999</v>
          </cell>
          <cell r="L1032" t="str">
            <v>RA de Marília</v>
          </cell>
          <cell r="M1032" t="str">
            <v>Em Execução</v>
          </cell>
          <cell r="N1032">
            <v>0</v>
          </cell>
        </row>
        <row r="1033">
          <cell r="F1033" t="str">
            <v>ARTESP</v>
          </cell>
          <cell r="J1033">
            <v>1749306.6029000001</v>
          </cell>
          <cell r="L1033" t="str">
            <v>RA de Araçatuba</v>
          </cell>
          <cell r="M1033" t="str">
            <v>Concluído</v>
          </cell>
          <cell r="N1033">
            <v>0</v>
          </cell>
        </row>
        <row r="1034">
          <cell r="F1034" t="str">
            <v>ARTESP</v>
          </cell>
          <cell r="J1034">
            <v>732318.06409999996</v>
          </cell>
          <cell r="L1034" t="str">
            <v>RA da Baixada Santista</v>
          </cell>
          <cell r="M1034" t="str">
            <v>Obra Contratada a Iniciar</v>
          </cell>
          <cell r="N1034">
            <v>0</v>
          </cell>
        </row>
        <row r="1035">
          <cell r="F1035" t="str">
            <v>ARTESP</v>
          </cell>
          <cell r="J1035">
            <v>97547.932400000005</v>
          </cell>
          <cell r="L1035" t="str">
            <v>RA de Registro</v>
          </cell>
          <cell r="M1035" t="str">
            <v>Obra Contratada a Iniciar</v>
          </cell>
          <cell r="N1035">
            <v>0</v>
          </cell>
        </row>
        <row r="1036">
          <cell r="F1036" t="str">
            <v>ARTESP</v>
          </cell>
          <cell r="J1036">
            <v>2713620.6902000001</v>
          </cell>
          <cell r="L1036" t="str">
            <v>RA Central</v>
          </cell>
          <cell r="M1036" t="str">
            <v>Obra Contratada a Iniciar</v>
          </cell>
          <cell r="N1036">
            <v>0</v>
          </cell>
        </row>
        <row r="1037">
          <cell r="F1037" t="str">
            <v>ARTESP</v>
          </cell>
          <cell r="J1037">
            <v>379603.26329999999</v>
          </cell>
          <cell r="L1037" t="str">
            <v>RA de Barretos</v>
          </cell>
          <cell r="M1037" t="str">
            <v>Obra Contratada a Iniciar</v>
          </cell>
          <cell r="N1037">
            <v>0</v>
          </cell>
        </row>
        <row r="1038">
          <cell r="F1038" t="str">
            <v>ARTESP</v>
          </cell>
          <cell r="J1038">
            <v>492699.66139999998</v>
          </cell>
          <cell r="L1038" t="str">
            <v>RA de Registro</v>
          </cell>
          <cell r="M1038" t="str">
            <v>Obra Contratada a Iniciar</v>
          </cell>
          <cell r="N1038">
            <v>0</v>
          </cell>
        </row>
        <row r="1039">
          <cell r="F1039" t="str">
            <v>ARTESP</v>
          </cell>
          <cell r="J1039">
            <v>492699.66139999998</v>
          </cell>
          <cell r="L1039" t="str">
            <v>RA de Registro</v>
          </cell>
          <cell r="M1039" t="str">
            <v>Obra Contratada a Iniciar</v>
          </cell>
          <cell r="N1039">
            <v>0</v>
          </cell>
        </row>
        <row r="1040">
          <cell r="F1040" t="str">
            <v>ARTESP</v>
          </cell>
          <cell r="J1040">
            <v>302622.9902</v>
          </cell>
          <cell r="L1040" t="str">
            <v>RA da Baixada Santista</v>
          </cell>
          <cell r="M1040" t="str">
            <v>Obra Contratada a Iniciar</v>
          </cell>
          <cell r="N1040">
            <v>0</v>
          </cell>
        </row>
        <row r="1041">
          <cell r="F1041" t="str">
            <v>ARTESP</v>
          </cell>
          <cell r="J1041">
            <v>885725.77960000001</v>
          </cell>
          <cell r="L1041" t="str">
            <v>RA da Baixada Santista</v>
          </cell>
          <cell r="M1041" t="str">
            <v>Obra Contratada a Iniciar</v>
          </cell>
          <cell r="N1041">
            <v>0</v>
          </cell>
        </row>
        <row r="1042">
          <cell r="F1042" t="str">
            <v>ARTESP</v>
          </cell>
          <cell r="J1042">
            <v>87686.817299999995</v>
          </cell>
          <cell r="L1042" t="str">
            <v>RA da Baixada Santista</v>
          </cell>
          <cell r="M1042" t="str">
            <v>Obra Contratada a Iniciar</v>
          </cell>
          <cell r="N1042">
            <v>0</v>
          </cell>
        </row>
        <row r="1043">
          <cell r="F1043" t="str">
            <v>ARTESP</v>
          </cell>
          <cell r="J1043">
            <v>105231501.2764</v>
          </cell>
          <cell r="L1043" t="str">
            <v>RA de Bauru</v>
          </cell>
          <cell r="M1043" t="str">
            <v>Concluído</v>
          </cell>
          <cell r="N1043">
            <v>5.13</v>
          </cell>
        </row>
        <row r="1044">
          <cell r="F1044" t="str">
            <v>ARTESP</v>
          </cell>
          <cell r="J1044">
            <v>87686.817299999995</v>
          </cell>
          <cell r="L1044" t="str">
            <v>RA da Baixada Santista</v>
          </cell>
          <cell r="M1044" t="str">
            <v>Obra Contratada a Iniciar</v>
          </cell>
          <cell r="N1044">
            <v>0</v>
          </cell>
        </row>
        <row r="1045">
          <cell r="F1045" t="str">
            <v>ARTESP</v>
          </cell>
          <cell r="J1045">
            <v>15531547.7623</v>
          </cell>
          <cell r="L1045" t="str">
            <v>RA de Araçatuba</v>
          </cell>
          <cell r="M1045" t="str">
            <v>Concluído</v>
          </cell>
          <cell r="N1045">
            <v>5.03</v>
          </cell>
        </row>
        <row r="1046">
          <cell r="F1046" t="str">
            <v>ARTESP</v>
          </cell>
          <cell r="J1046">
            <v>379603.26329999999</v>
          </cell>
          <cell r="L1046" t="str">
            <v>RA de São José do Rio Preto</v>
          </cell>
          <cell r="M1046" t="str">
            <v>Obra Contratada a Iniciar</v>
          </cell>
          <cell r="N1046">
            <v>0</v>
          </cell>
        </row>
        <row r="1047">
          <cell r="F1047" t="str">
            <v>ARTESP</v>
          </cell>
          <cell r="J1047">
            <v>87686.817299999995</v>
          </cell>
          <cell r="L1047" t="str">
            <v>RA da Baixada Santista</v>
          </cell>
          <cell r="M1047" t="str">
            <v>Obra Contratada a Iniciar</v>
          </cell>
          <cell r="N1047">
            <v>0</v>
          </cell>
        </row>
        <row r="1048">
          <cell r="F1048" t="str">
            <v>ARTESP</v>
          </cell>
          <cell r="J1048">
            <v>15548560.156199999</v>
          </cell>
          <cell r="L1048" t="str">
            <v>RA de Araçatuba</v>
          </cell>
          <cell r="M1048" t="str">
            <v>Concluído</v>
          </cell>
          <cell r="N1048">
            <v>5.03</v>
          </cell>
        </row>
        <row r="1049">
          <cell r="F1049" t="str">
            <v>ARTESP</v>
          </cell>
          <cell r="J1049">
            <v>222612.38</v>
          </cell>
          <cell r="L1049" t="str">
            <v>RA de Registro</v>
          </cell>
          <cell r="M1049" t="str">
            <v>Obra Contratada a Iniciar</v>
          </cell>
          <cell r="N1049">
            <v>0</v>
          </cell>
        </row>
        <row r="1050">
          <cell r="F1050" t="str">
            <v>ARTESP</v>
          </cell>
          <cell r="J1050">
            <v>3591527.0307</v>
          </cell>
          <cell r="L1050" t="str">
            <v>RA Central</v>
          </cell>
          <cell r="M1050" t="str">
            <v>Obra Contratada a Iniciar</v>
          </cell>
          <cell r="N1050">
            <v>0</v>
          </cell>
        </row>
        <row r="1051">
          <cell r="F1051" t="str">
            <v>ARTESP</v>
          </cell>
          <cell r="J1051">
            <v>20914876.261500001</v>
          </cell>
          <cell r="L1051" t="str">
            <v>RA de Araçatuba</v>
          </cell>
          <cell r="M1051" t="str">
            <v>Concluído</v>
          </cell>
          <cell r="N1051">
            <v>6.7</v>
          </cell>
        </row>
        <row r="1052">
          <cell r="F1052" t="str">
            <v>ARTESP</v>
          </cell>
          <cell r="J1052">
            <v>8963267.6758999992</v>
          </cell>
          <cell r="L1052" t="str">
            <v>RA da Baixada Santista</v>
          </cell>
          <cell r="M1052" t="str">
            <v>Obra Contratada a Iniciar</v>
          </cell>
          <cell r="N1052">
            <v>36.700000000000003</v>
          </cell>
        </row>
        <row r="1053">
          <cell r="F1053" t="str">
            <v>ARTESP</v>
          </cell>
          <cell r="J1053">
            <v>17022011.855799999</v>
          </cell>
          <cell r="L1053" t="str">
            <v>RA de Araçatuba</v>
          </cell>
          <cell r="M1053" t="str">
            <v>Concluído</v>
          </cell>
          <cell r="N1053">
            <v>5.2</v>
          </cell>
        </row>
        <row r="1054">
          <cell r="F1054" t="str">
            <v>ARTESP</v>
          </cell>
          <cell r="J1054">
            <v>750073975.87730002</v>
          </cell>
          <cell r="L1054" t="str">
            <v>RA de São José do Rio Preto</v>
          </cell>
          <cell r="M1054" t="str">
            <v>Obra Contratada a Iniciar</v>
          </cell>
          <cell r="N1054">
            <v>0</v>
          </cell>
        </row>
        <row r="1055">
          <cell r="F1055" t="str">
            <v>ARTESP</v>
          </cell>
          <cell r="J1055">
            <v>31233895.715100002</v>
          </cell>
          <cell r="L1055" t="str">
            <v>RA da Baixada Santista</v>
          </cell>
          <cell r="M1055" t="str">
            <v>Obra Contratada a Iniciar</v>
          </cell>
          <cell r="N1055">
            <v>97.6</v>
          </cell>
        </row>
        <row r="1056">
          <cell r="F1056" t="str">
            <v>ARTESP</v>
          </cell>
          <cell r="J1056">
            <v>2682815.0329999998</v>
          </cell>
          <cell r="L1056" t="str">
            <v>RA de Araçatuba</v>
          </cell>
          <cell r="M1056" t="str">
            <v>Concluído</v>
          </cell>
          <cell r="N1056">
            <v>0</v>
          </cell>
        </row>
        <row r="1057">
          <cell r="F1057" t="str">
            <v>ARTESP</v>
          </cell>
          <cell r="J1057">
            <v>2682815.0329999998</v>
          </cell>
          <cell r="L1057" t="str">
            <v>RA de Araçatuba</v>
          </cell>
          <cell r="M1057" t="str">
            <v>Concluído</v>
          </cell>
          <cell r="N1057">
            <v>0</v>
          </cell>
        </row>
        <row r="1058">
          <cell r="F1058" t="str">
            <v>ARTESP</v>
          </cell>
          <cell r="J1058">
            <v>317678389.72710001</v>
          </cell>
          <cell r="L1058" t="str">
            <v>RA de São José do Rio Preto</v>
          </cell>
          <cell r="M1058" t="str">
            <v>Obra Contratada a Iniciar</v>
          </cell>
          <cell r="N1058">
            <v>0</v>
          </cell>
        </row>
        <row r="1059">
          <cell r="F1059" t="str">
            <v>ARTESP</v>
          </cell>
          <cell r="J1059">
            <v>5037005143.0600004</v>
          </cell>
          <cell r="L1059" t="str">
            <v>Região Metropolitana de São Paulo</v>
          </cell>
          <cell r="M1059" t="str">
            <v>Em Execução</v>
          </cell>
          <cell r="N1059">
            <v>44</v>
          </cell>
        </row>
        <row r="1060">
          <cell r="F1060" t="str">
            <v>ARTESP</v>
          </cell>
          <cell r="J1060">
            <v>2682815.0329999998</v>
          </cell>
          <cell r="L1060" t="str">
            <v>RA de Araçatuba</v>
          </cell>
          <cell r="M1060" t="str">
            <v>Concluído</v>
          </cell>
          <cell r="N1060">
            <v>0</v>
          </cell>
        </row>
        <row r="1061">
          <cell r="F1061" t="str">
            <v>ARTESP</v>
          </cell>
          <cell r="J1061">
            <v>2127070.3714000001</v>
          </cell>
          <cell r="L1061" t="str">
            <v>RA Central</v>
          </cell>
          <cell r="M1061" t="str">
            <v>Obra Contratada a Iniciar</v>
          </cell>
          <cell r="N1061">
            <v>0</v>
          </cell>
        </row>
        <row r="1062">
          <cell r="F1062" t="str">
            <v>ARTESP</v>
          </cell>
          <cell r="J1062">
            <v>3976013.2338</v>
          </cell>
          <cell r="L1062" t="str">
            <v>RA da Baixada Santista</v>
          </cell>
          <cell r="M1062" t="str">
            <v>Concluído</v>
          </cell>
          <cell r="N1062">
            <v>2</v>
          </cell>
        </row>
        <row r="1063">
          <cell r="F1063" t="str">
            <v>ARTESP</v>
          </cell>
          <cell r="J1063">
            <v>3312646.844</v>
          </cell>
          <cell r="L1063" t="str">
            <v>RA de São José dos Campos</v>
          </cell>
          <cell r="M1063" t="str">
            <v>Concluído</v>
          </cell>
          <cell r="N1063">
            <v>15.85</v>
          </cell>
        </row>
        <row r="1064">
          <cell r="F1064" t="str">
            <v>ARTESP</v>
          </cell>
          <cell r="J1064">
            <v>1952439.5569</v>
          </cell>
          <cell r="L1064" t="str">
            <v>RA de São José dos Campos</v>
          </cell>
          <cell r="M1064" t="str">
            <v>Concluído</v>
          </cell>
          <cell r="N1064">
            <v>9.9600000000000009</v>
          </cell>
        </row>
        <row r="1065">
          <cell r="F1065" t="str">
            <v>ARTESP</v>
          </cell>
          <cell r="J1065">
            <v>1772086.0278</v>
          </cell>
          <cell r="L1065" t="str">
            <v>RA de São José dos Campos</v>
          </cell>
          <cell r="M1065" t="str">
            <v>Concluído</v>
          </cell>
          <cell r="N1065">
            <v>9.0399999999999991</v>
          </cell>
        </row>
        <row r="1066">
          <cell r="F1066" t="str">
            <v>ARTESP</v>
          </cell>
          <cell r="J1066">
            <v>1463670.0327000001</v>
          </cell>
          <cell r="L1066" t="str">
            <v>RA de São José dos Campos</v>
          </cell>
          <cell r="M1066" t="str">
            <v>Concluído</v>
          </cell>
          <cell r="N1066">
            <v>7.65</v>
          </cell>
        </row>
        <row r="1067">
          <cell r="F1067" t="str">
            <v>ARTESP</v>
          </cell>
          <cell r="J1067">
            <v>82918346.310399994</v>
          </cell>
          <cell r="L1067" t="str">
            <v>Região Metropolitana de São Paulo</v>
          </cell>
          <cell r="M1067" t="str">
            <v>Concluído</v>
          </cell>
          <cell r="N1067">
            <v>4.7</v>
          </cell>
        </row>
        <row r="1068">
          <cell r="F1068" t="str">
            <v>ARTESP</v>
          </cell>
          <cell r="J1068">
            <v>1688183.6810000001</v>
          </cell>
          <cell r="L1068" t="str">
            <v>Região Metropolitana de São Paulo</v>
          </cell>
          <cell r="M1068" t="str">
            <v>Concluído</v>
          </cell>
          <cell r="N1068">
            <v>30</v>
          </cell>
        </row>
        <row r="1069">
          <cell r="F1069" t="str">
            <v>ARTESP</v>
          </cell>
          <cell r="J1069">
            <v>8792366.2710999995</v>
          </cell>
          <cell r="L1069" t="str">
            <v>RA de Marília</v>
          </cell>
          <cell r="M1069" t="str">
            <v>Concluído</v>
          </cell>
          <cell r="N1069">
            <v>0</v>
          </cell>
        </row>
        <row r="1070">
          <cell r="F1070" t="str">
            <v>ARTESP</v>
          </cell>
          <cell r="J1070">
            <v>8792366.1128000002</v>
          </cell>
          <cell r="L1070" t="str">
            <v>RA de Marília</v>
          </cell>
          <cell r="M1070" t="str">
            <v>Concluído</v>
          </cell>
          <cell r="N1070">
            <v>0</v>
          </cell>
        </row>
        <row r="1071">
          <cell r="F1071" t="str">
            <v>ARTESP</v>
          </cell>
          <cell r="J1071">
            <v>8792366.1128000002</v>
          </cell>
          <cell r="L1071" t="str">
            <v>RA de Marília</v>
          </cell>
          <cell r="M1071" t="str">
            <v>Concluído</v>
          </cell>
          <cell r="N1071">
            <v>0</v>
          </cell>
        </row>
        <row r="1072">
          <cell r="F1072" t="str">
            <v>ARTESP</v>
          </cell>
          <cell r="J1072">
            <v>8792366.1128000002</v>
          </cell>
          <cell r="L1072" t="str">
            <v>RA de Marília</v>
          </cell>
          <cell r="M1072" t="str">
            <v>Concluído</v>
          </cell>
          <cell r="N1072">
            <v>0</v>
          </cell>
        </row>
        <row r="1073">
          <cell r="F1073" t="str">
            <v>ARTESP</v>
          </cell>
          <cell r="J1073">
            <v>8227351.6496000001</v>
          </cell>
          <cell r="L1073" t="str">
            <v>RA de Marília</v>
          </cell>
          <cell r="M1073" t="str">
            <v>Concluído</v>
          </cell>
          <cell r="N1073">
            <v>0</v>
          </cell>
        </row>
        <row r="1074">
          <cell r="F1074" t="str">
            <v>ARTESP</v>
          </cell>
          <cell r="J1074">
            <v>8792366.1128000002</v>
          </cell>
          <cell r="L1074" t="str">
            <v>RA de Marília</v>
          </cell>
          <cell r="M1074" t="str">
            <v>Concluído</v>
          </cell>
          <cell r="N1074">
            <v>0</v>
          </cell>
        </row>
        <row r="1075">
          <cell r="F1075" t="str">
            <v>ARTESP</v>
          </cell>
          <cell r="J1075">
            <v>8792366.1128000002</v>
          </cell>
          <cell r="L1075" t="str">
            <v>RA de Marília</v>
          </cell>
          <cell r="M1075" t="str">
            <v>Concluído</v>
          </cell>
          <cell r="N1075">
            <v>0</v>
          </cell>
        </row>
        <row r="1076">
          <cell r="F1076" t="str">
            <v>ARTESP</v>
          </cell>
          <cell r="J1076">
            <v>8792366.1128000002</v>
          </cell>
          <cell r="L1076" t="str">
            <v>RA de Marília</v>
          </cell>
          <cell r="M1076" t="str">
            <v>Concluído</v>
          </cell>
          <cell r="N1076">
            <v>0</v>
          </cell>
        </row>
        <row r="1077">
          <cell r="F1077" t="str">
            <v>ARTESP</v>
          </cell>
          <cell r="J1077">
            <v>8792366.1128000002</v>
          </cell>
          <cell r="L1077" t="str">
            <v>RA de Marília</v>
          </cell>
          <cell r="M1077" t="str">
            <v>Concluído</v>
          </cell>
          <cell r="N1077">
            <v>0</v>
          </cell>
        </row>
        <row r="1078">
          <cell r="F1078" t="str">
            <v>ARTESP</v>
          </cell>
          <cell r="J1078">
            <v>8792366.1128000002</v>
          </cell>
          <cell r="L1078" t="str">
            <v>RA de Marília</v>
          </cell>
          <cell r="M1078" t="str">
            <v>Concluído</v>
          </cell>
          <cell r="N1078">
            <v>0</v>
          </cell>
        </row>
        <row r="1079">
          <cell r="F1079" t="str">
            <v>ARTESP</v>
          </cell>
          <cell r="J1079">
            <v>8792366.1128000002</v>
          </cell>
          <cell r="L1079" t="str">
            <v>RA de Marília</v>
          </cell>
          <cell r="M1079" t="str">
            <v>Concluído</v>
          </cell>
          <cell r="N1079">
            <v>0</v>
          </cell>
        </row>
        <row r="1080">
          <cell r="F1080" t="str">
            <v>ARTESP</v>
          </cell>
          <cell r="J1080">
            <v>8792366.2710999995</v>
          </cell>
          <cell r="L1080" t="str">
            <v>RA de Marília</v>
          </cell>
          <cell r="M1080" t="str">
            <v>Concluído</v>
          </cell>
          <cell r="N1080">
            <v>0</v>
          </cell>
        </row>
        <row r="1081">
          <cell r="F1081" t="str">
            <v>ARTESP</v>
          </cell>
          <cell r="J1081">
            <v>8792366.2710999995</v>
          </cell>
          <cell r="L1081" t="str">
            <v>RA de Marília</v>
          </cell>
          <cell r="M1081" t="str">
            <v>Concluído</v>
          </cell>
          <cell r="N1081">
            <v>0</v>
          </cell>
        </row>
        <row r="1082">
          <cell r="F1082" t="str">
            <v>ARTESP</v>
          </cell>
          <cell r="J1082">
            <v>8227351.4913999997</v>
          </cell>
          <cell r="L1082" t="str">
            <v>RA de Marília</v>
          </cell>
          <cell r="M1082" t="str">
            <v>Concluído</v>
          </cell>
          <cell r="N1082">
            <v>0</v>
          </cell>
        </row>
        <row r="1083">
          <cell r="F1083" t="str">
            <v>ARTESP</v>
          </cell>
          <cell r="J1083">
            <v>8792366.2710999995</v>
          </cell>
          <cell r="L1083" t="str">
            <v>RA de Marília</v>
          </cell>
          <cell r="M1083" t="str">
            <v>Concluído</v>
          </cell>
          <cell r="N1083">
            <v>0</v>
          </cell>
        </row>
        <row r="1084">
          <cell r="F1084" t="str">
            <v>ARTESP</v>
          </cell>
          <cell r="J1084">
            <v>260987608.88249999</v>
          </cell>
          <cell r="L1084" t="str">
            <v>RA de Marília</v>
          </cell>
          <cell r="M1084" t="str">
            <v>Concluído</v>
          </cell>
          <cell r="N1084">
            <v>47.95</v>
          </cell>
        </row>
        <row r="1085">
          <cell r="F1085" t="str">
            <v>ARTESP</v>
          </cell>
          <cell r="J1085">
            <v>8645648.1081000008</v>
          </cell>
          <cell r="L1085" t="str">
            <v>RA de Campinas</v>
          </cell>
          <cell r="M1085" t="str">
            <v>Obra Contratada a Iniciar</v>
          </cell>
          <cell r="N1085">
            <v>1.06</v>
          </cell>
        </row>
        <row r="1086">
          <cell r="F1086" t="str">
            <v>ARTESP</v>
          </cell>
          <cell r="J1086">
            <v>82077516.947099999</v>
          </cell>
          <cell r="L1086" t="str">
            <v>RA de Marília</v>
          </cell>
          <cell r="M1086" t="str">
            <v>Concluído</v>
          </cell>
          <cell r="N1086">
            <v>16.2</v>
          </cell>
        </row>
        <row r="1087">
          <cell r="F1087" t="str">
            <v>ARTESP</v>
          </cell>
          <cell r="J1087">
            <v>287974690.05930001</v>
          </cell>
          <cell r="L1087" t="str">
            <v>RA Central</v>
          </cell>
          <cell r="M1087" t="str">
            <v>Em Execução</v>
          </cell>
          <cell r="N1087">
            <v>54.75</v>
          </cell>
        </row>
        <row r="1088">
          <cell r="F1088" t="str">
            <v>ARTESP</v>
          </cell>
          <cell r="J1088">
            <v>35512580.270800002</v>
          </cell>
          <cell r="L1088" t="str">
            <v>RA de Marília</v>
          </cell>
          <cell r="M1088" t="str">
            <v>Concluído</v>
          </cell>
          <cell r="N1088">
            <v>6.47</v>
          </cell>
        </row>
        <row r="1089">
          <cell r="F1089" t="str">
            <v>ARTESP</v>
          </cell>
          <cell r="J1089">
            <v>2152294.2390000001</v>
          </cell>
          <cell r="L1089" t="str">
            <v>RA de Marília</v>
          </cell>
          <cell r="M1089" t="str">
            <v>Concluído</v>
          </cell>
          <cell r="N1089">
            <v>0</v>
          </cell>
        </row>
        <row r="1090">
          <cell r="F1090" t="str">
            <v>ARTESP</v>
          </cell>
          <cell r="J1090">
            <v>27889677.858100001</v>
          </cell>
          <cell r="L1090" t="str">
            <v>RA de Marília</v>
          </cell>
          <cell r="M1090" t="str">
            <v>Concluído</v>
          </cell>
          <cell r="N1090">
            <v>23.95</v>
          </cell>
        </row>
        <row r="1091">
          <cell r="F1091" t="str">
            <v>ARTESP</v>
          </cell>
          <cell r="J1091">
            <v>2171057.307</v>
          </cell>
          <cell r="L1091" t="str">
            <v>RA de Sorocaba</v>
          </cell>
          <cell r="M1091" t="str">
            <v>Concluído</v>
          </cell>
          <cell r="N1091">
            <v>0</v>
          </cell>
        </row>
        <row r="1092">
          <cell r="F1092" t="str">
            <v>ARTESP</v>
          </cell>
          <cell r="J1092">
            <v>2171057.307</v>
          </cell>
          <cell r="L1092" t="str">
            <v>RA de Ribeirão Preto</v>
          </cell>
          <cell r="M1092" t="str">
            <v>Concluído</v>
          </cell>
          <cell r="N1092">
            <v>0</v>
          </cell>
        </row>
        <row r="1093">
          <cell r="F1093" t="str">
            <v>ARTESP</v>
          </cell>
          <cell r="J1093">
            <v>8985877.5438000001</v>
          </cell>
          <cell r="L1093" t="str">
            <v>RA Central</v>
          </cell>
          <cell r="M1093" t="str">
            <v>Concluído</v>
          </cell>
          <cell r="N1093">
            <v>12.16</v>
          </cell>
        </row>
        <row r="1094">
          <cell r="F1094" t="str">
            <v>ARTESP</v>
          </cell>
          <cell r="J1094">
            <v>4222621.1985999998</v>
          </cell>
          <cell r="L1094" t="str">
            <v>RA Central</v>
          </cell>
          <cell r="M1094" t="str">
            <v>Concluído</v>
          </cell>
          <cell r="N1094">
            <v>2.85</v>
          </cell>
        </row>
        <row r="1095">
          <cell r="F1095" t="str">
            <v>ARTESP</v>
          </cell>
          <cell r="J1095">
            <v>5402587.4994000001</v>
          </cell>
          <cell r="L1095" t="str">
            <v>RA Central</v>
          </cell>
          <cell r="M1095" t="str">
            <v>Concluído</v>
          </cell>
          <cell r="N1095">
            <v>11.27</v>
          </cell>
        </row>
        <row r="1096">
          <cell r="F1096" t="str">
            <v>ARTESP</v>
          </cell>
          <cell r="J1096">
            <v>6949306.648</v>
          </cell>
          <cell r="L1096" t="str">
            <v>RA de Franca</v>
          </cell>
          <cell r="M1096" t="str">
            <v>Concluído</v>
          </cell>
          <cell r="N1096">
            <v>3.05</v>
          </cell>
        </row>
        <row r="1097">
          <cell r="F1097" t="str">
            <v>ARTESP</v>
          </cell>
          <cell r="J1097">
            <v>4450325.8956000004</v>
          </cell>
          <cell r="L1097" t="str">
            <v>RA de Franca</v>
          </cell>
          <cell r="M1097" t="str">
            <v>Concluído</v>
          </cell>
          <cell r="N1097">
            <v>2.12</v>
          </cell>
        </row>
        <row r="1098">
          <cell r="F1098" t="str">
            <v>ARTESP</v>
          </cell>
          <cell r="J1098">
            <v>8825008.8581000008</v>
          </cell>
          <cell r="L1098" t="str">
            <v>RA de Franca</v>
          </cell>
          <cell r="M1098" t="str">
            <v>Concluído</v>
          </cell>
          <cell r="N1098">
            <v>4.2</v>
          </cell>
        </row>
        <row r="1099">
          <cell r="F1099" t="str">
            <v>ARTESP</v>
          </cell>
          <cell r="J1099">
            <v>4036566.4918</v>
          </cell>
          <cell r="L1099" t="str">
            <v>RA de Franca</v>
          </cell>
          <cell r="M1099" t="str">
            <v>Concluído</v>
          </cell>
          <cell r="N1099">
            <v>7.36</v>
          </cell>
        </row>
        <row r="1100">
          <cell r="F1100" t="str">
            <v>ARTESP</v>
          </cell>
          <cell r="J1100">
            <v>6606622.9230000004</v>
          </cell>
          <cell r="L1100" t="str">
            <v>RA de Campinas</v>
          </cell>
          <cell r="M1100" t="str">
            <v>Concluído</v>
          </cell>
          <cell r="N1100">
            <v>0</v>
          </cell>
        </row>
        <row r="1101">
          <cell r="F1101" t="str">
            <v>ARTESP</v>
          </cell>
          <cell r="J1101">
            <v>1936622.1128</v>
          </cell>
          <cell r="L1101" t="str">
            <v>RA de Presidente Prudente</v>
          </cell>
          <cell r="M1101" t="str">
            <v>Concluído</v>
          </cell>
          <cell r="N1101">
            <v>54.65</v>
          </cell>
        </row>
        <row r="1102">
          <cell r="F1102" t="str">
            <v>ARTESP</v>
          </cell>
          <cell r="J1102">
            <v>20493.3289</v>
          </cell>
          <cell r="L1102" t="str">
            <v>RA de Presidente Prudente</v>
          </cell>
          <cell r="M1102" t="str">
            <v>Concluído</v>
          </cell>
          <cell r="N1102">
            <v>2.91</v>
          </cell>
        </row>
        <row r="1103">
          <cell r="F1103" t="str">
            <v>ARTESP</v>
          </cell>
          <cell r="J1103">
            <v>54406.347800000003</v>
          </cell>
          <cell r="L1103" t="str">
            <v>RA de Bauru</v>
          </cell>
          <cell r="M1103" t="str">
            <v>Concluído</v>
          </cell>
          <cell r="N1103">
            <v>0.09</v>
          </cell>
        </row>
        <row r="1104">
          <cell r="F1104" t="str">
            <v>ARTESP</v>
          </cell>
          <cell r="J1104">
            <v>38933.052499999998</v>
          </cell>
          <cell r="L1104" t="str">
            <v>RA de Presidente Prudente</v>
          </cell>
          <cell r="M1104" t="str">
            <v>Concluído</v>
          </cell>
          <cell r="N1104">
            <v>1.78</v>
          </cell>
        </row>
        <row r="1105">
          <cell r="F1105" t="str">
            <v>ARTESP</v>
          </cell>
          <cell r="J1105">
            <v>589609.61210000003</v>
          </cell>
          <cell r="L1105" t="str">
            <v>RA de Presidente Prudente</v>
          </cell>
          <cell r="M1105" t="str">
            <v>Concluído</v>
          </cell>
          <cell r="N1105">
            <v>4.7</v>
          </cell>
        </row>
        <row r="1106">
          <cell r="F1106" t="str">
            <v>ARTESP</v>
          </cell>
          <cell r="J1106">
            <v>120642.71060000001</v>
          </cell>
          <cell r="L1106" t="str">
            <v>RA de Presidente Prudente</v>
          </cell>
          <cell r="M1106" t="str">
            <v>Concluído</v>
          </cell>
          <cell r="N1106">
            <v>3.32</v>
          </cell>
        </row>
        <row r="1107">
          <cell r="F1107" t="str">
            <v>ARTESP</v>
          </cell>
          <cell r="J1107">
            <v>66423.705799999996</v>
          </cell>
          <cell r="L1107" t="str">
            <v>RA de Presidente Prudente</v>
          </cell>
          <cell r="M1107" t="str">
            <v>Concluído</v>
          </cell>
          <cell r="N1107">
            <v>1.5</v>
          </cell>
        </row>
        <row r="1108">
          <cell r="F1108" t="str">
            <v>ARTESP</v>
          </cell>
          <cell r="J1108">
            <v>63505907.684</v>
          </cell>
          <cell r="L1108" t="str">
            <v>RA de Campinas</v>
          </cell>
          <cell r="M1108" t="str">
            <v>Obra Contratada a Iniciar</v>
          </cell>
          <cell r="N1108">
            <v>39.75</v>
          </cell>
        </row>
        <row r="1109">
          <cell r="F1109" t="str">
            <v>ARTESP</v>
          </cell>
          <cell r="J1109">
            <v>55723.089399999997</v>
          </cell>
          <cell r="L1109" t="str">
            <v>RA de Presidente Prudente</v>
          </cell>
          <cell r="M1109" t="str">
            <v>Concluído</v>
          </cell>
          <cell r="N1109">
            <v>1.5</v>
          </cell>
        </row>
        <row r="1110">
          <cell r="F1110" t="str">
            <v>ARTESP</v>
          </cell>
          <cell r="J1110">
            <v>1176476.9611</v>
          </cell>
          <cell r="L1110" t="str">
            <v>RA de Presidente Prudente</v>
          </cell>
          <cell r="M1110" t="str">
            <v>Concluído</v>
          </cell>
          <cell r="N1110">
            <v>20.7</v>
          </cell>
        </row>
        <row r="1111">
          <cell r="F1111" t="str">
            <v>ARTESP</v>
          </cell>
          <cell r="J1111">
            <v>7522977.2651000004</v>
          </cell>
          <cell r="L1111" t="str">
            <v>RA Central</v>
          </cell>
          <cell r="M1111" t="str">
            <v>Em Execução</v>
          </cell>
          <cell r="N1111">
            <v>226.5</v>
          </cell>
        </row>
        <row r="1112">
          <cell r="F1112" t="str">
            <v>ARTESP</v>
          </cell>
          <cell r="J1112">
            <v>173495.92449999999</v>
          </cell>
          <cell r="L1112" t="str">
            <v>RA de Presidente Prudente</v>
          </cell>
          <cell r="M1112" t="str">
            <v>Concluído</v>
          </cell>
          <cell r="N1112">
            <v>0.28999999999999998</v>
          </cell>
        </row>
        <row r="1113">
          <cell r="F1113" t="str">
            <v>ARTESP</v>
          </cell>
          <cell r="J1113">
            <v>41780.5818</v>
          </cell>
          <cell r="L1113" t="str">
            <v>RA de Presidente Prudente</v>
          </cell>
          <cell r="M1113" t="str">
            <v>Concluído</v>
          </cell>
          <cell r="N1113">
            <v>1.45</v>
          </cell>
        </row>
        <row r="1114">
          <cell r="F1114" t="str">
            <v>ARTESP</v>
          </cell>
          <cell r="J1114">
            <v>34101816.505000003</v>
          </cell>
          <cell r="L1114" t="str">
            <v>RA de Marília</v>
          </cell>
          <cell r="M1114" t="str">
            <v>Concluído</v>
          </cell>
          <cell r="N1114">
            <v>42</v>
          </cell>
        </row>
        <row r="1115">
          <cell r="F1115" t="str">
            <v>ARTESP</v>
          </cell>
          <cell r="J1115">
            <v>199121.1587</v>
          </cell>
          <cell r="L1115" t="str">
            <v>RA de Marília</v>
          </cell>
          <cell r="M1115" t="str">
            <v>Concluído</v>
          </cell>
          <cell r="N1115">
            <v>0.32</v>
          </cell>
        </row>
        <row r="1116">
          <cell r="F1116" t="str">
            <v>ARTESP</v>
          </cell>
          <cell r="J1116">
            <v>56002.768799999998</v>
          </cell>
          <cell r="L1116" t="str">
            <v>RA de Presidente Prudente</v>
          </cell>
          <cell r="M1116" t="str">
            <v>Concluído</v>
          </cell>
          <cell r="N1116">
            <v>0.09</v>
          </cell>
        </row>
        <row r="1117">
          <cell r="F1117" t="str">
            <v>ARTESP</v>
          </cell>
          <cell r="J1117">
            <v>56002.768799999998</v>
          </cell>
          <cell r="L1117" t="str">
            <v>RA de Bauru</v>
          </cell>
          <cell r="M1117" t="str">
            <v>Concluído</v>
          </cell>
          <cell r="N1117">
            <v>0.09</v>
          </cell>
        </row>
        <row r="1118">
          <cell r="F1118" t="str">
            <v>ARTESP</v>
          </cell>
          <cell r="J1118">
            <v>1107611.3313</v>
          </cell>
          <cell r="L1118" t="str">
            <v>RA de Presidente Prudente</v>
          </cell>
          <cell r="M1118" t="str">
            <v>Concluído</v>
          </cell>
          <cell r="N1118">
            <v>1.78</v>
          </cell>
        </row>
        <row r="1119">
          <cell r="F1119" t="str">
            <v>ARTESP</v>
          </cell>
          <cell r="J1119">
            <v>2924591.6764000002</v>
          </cell>
          <cell r="L1119" t="str">
            <v>RA de Presidente Prudente</v>
          </cell>
          <cell r="M1119" t="str">
            <v>Concluído</v>
          </cell>
          <cell r="N1119">
            <v>4.7</v>
          </cell>
        </row>
        <row r="1120">
          <cell r="F1120" t="str">
            <v>ARTESP</v>
          </cell>
          <cell r="J1120">
            <v>2062770.4310000001</v>
          </cell>
          <cell r="L1120" t="str">
            <v>RA de Presidente Prudente</v>
          </cell>
          <cell r="M1120" t="str">
            <v>Concluído</v>
          </cell>
          <cell r="N1120">
            <v>3.32</v>
          </cell>
        </row>
        <row r="1121">
          <cell r="F1121" t="str">
            <v>ARTESP</v>
          </cell>
          <cell r="J1121">
            <v>99560.509099999996</v>
          </cell>
          <cell r="L1121" t="str">
            <v>RA de Presidente Prudente</v>
          </cell>
          <cell r="M1121" t="str">
            <v>Concluído</v>
          </cell>
          <cell r="N1121">
            <v>0.16</v>
          </cell>
        </row>
        <row r="1122">
          <cell r="F1122" t="str">
            <v>ARTESP</v>
          </cell>
          <cell r="J1122">
            <v>933380.37009999994</v>
          </cell>
          <cell r="L1122" t="str">
            <v>RA de Presidente Prudente</v>
          </cell>
          <cell r="M1122" t="str">
            <v>Concluído</v>
          </cell>
          <cell r="N1122">
            <v>1.5</v>
          </cell>
        </row>
        <row r="1123">
          <cell r="F1123" t="str">
            <v>ARTESP</v>
          </cell>
          <cell r="J1123">
            <v>933380.37009999994</v>
          </cell>
          <cell r="L1123" t="str">
            <v>RA de Presidente Prudente</v>
          </cell>
          <cell r="M1123" t="str">
            <v>Concluído</v>
          </cell>
          <cell r="N1123">
            <v>1.5</v>
          </cell>
        </row>
        <row r="1124">
          <cell r="F1124" t="str">
            <v>ARTESP</v>
          </cell>
          <cell r="J1124">
            <v>12880648.207900001</v>
          </cell>
          <cell r="L1124" t="str">
            <v>RA de Presidente Prudente</v>
          </cell>
          <cell r="M1124" t="str">
            <v>Concluído</v>
          </cell>
          <cell r="N1124">
            <v>20.7</v>
          </cell>
        </row>
        <row r="1125">
          <cell r="F1125" t="str">
            <v>ARTESP</v>
          </cell>
          <cell r="J1125">
            <v>2197385.9090999998</v>
          </cell>
          <cell r="L1125" t="str">
            <v>RA Central</v>
          </cell>
          <cell r="M1125" t="str">
            <v>Concluído</v>
          </cell>
          <cell r="N1125">
            <v>0</v>
          </cell>
        </row>
        <row r="1126">
          <cell r="F1126" t="str">
            <v>ARTESP</v>
          </cell>
          <cell r="J1126">
            <v>7596166.3722000001</v>
          </cell>
          <cell r="L1126" t="str">
            <v>RA Central</v>
          </cell>
          <cell r="M1126" t="str">
            <v>Concluído</v>
          </cell>
          <cell r="N1126">
            <v>0</v>
          </cell>
        </row>
        <row r="1127">
          <cell r="F1127" t="str">
            <v>ARTESP</v>
          </cell>
          <cell r="J1127">
            <v>5064110.875</v>
          </cell>
          <cell r="L1127" t="str">
            <v>RA Central</v>
          </cell>
          <cell r="M1127" t="str">
            <v>Concluído</v>
          </cell>
          <cell r="N1127">
            <v>0</v>
          </cell>
        </row>
        <row r="1128">
          <cell r="F1128" t="str">
            <v>ARTESP</v>
          </cell>
          <cell r="J1128">
            <v>5064110.875</v>
          </cell>
          <cell r="L1128" t="str">
            <v>RA de São José do Rio Preto</v>
          </cell>
          <cell r="M1128" t="str">
            <v>Concluído</v>
          </cell>
          <cell r="N1128">
            <v>0</v>
          </cell>
        </row>
        <row r="1129">
          <cell r="F1129" t="str">
            <v>ARTESP</v>
          </cell>
          <cell r="J1129">
            <v>4557699.8471999997</v>
          </cell>
          <cell r="L1129" t="str">
            <v>RA Central</v>
          </cell>
          <cell r="M1129" t="str">
            <v>Concluído</v>
          </cell>
          <cell r="N1129">
            <v>0</v>
          </cell>
        </row>
        <row r="1130">
          <cell r="F1130" t="str">
            <v>ARTESP</v>
          </cell>
          <cell r="J1130">
            <v>4051288.7</v>
          </cell>
          <cell r="L1130" t="str">
            <v>RA de Barretos</v>
          </cell>
          <cell r="M1130" t="str">
            <v>Concluído</v>
          </cell>
          <cell r="N1130">
            <v>0</v>
          </cell>
        </row>
        <row r="1131">
          <cell r="F1131" t="str">
            <v>ARTESP</v>
          </cell>
          <cell r="J1131">
            <v>2724071.1738999998</v>
          </cell>
          <cell r="L1131" t="str">
            <v>RA de Ribeirão Preto</v>
          </cell>
          <cell r="M1131" t="str">
            <v>Concluído</v>
          </cell>
          <cell r="N1131">
            <v>0</v>
          </cell>
        </row>
        <row r="1132">
          <cell r="F1132" t="str">
            <v>ARTESP</v>
          </cell>
          <cell r="J1132">
            <v>2724071.1738999998</v>
          </cell>
          <cell r="L1132" t="str">
            <v>RA Central</v>
          </cell>
          <cell r="M1132" t="str">
            <v>Concluído</v>
          </cell>
          <cell r="N1132">
            <v>0</v>
          </cell>
        </row>
        <row r="1133">
          <cell r="F1133" t="str">
            <v>ARTESP</v>
          </cell>
          <cell r="J1133">
            <v>916624.8003</v>
          </cell>
          <cell r="L1133" t="str">
            <v>RA Central</v>
          </cell>
          <cell r="M1133" t="str">
            <v>Concluído</v>
          </cell>
          <cell r="N1133">
            <v>0</v>
          </cell>
        </row>
        <row r="1134">
          <cell r="F1134" t="str">
            <v>ARTESP</v>
          </cell>
          <cell r="J1134">
            <v>916624.8003</v>
          </cell>
          <cell r="L1134" t="str">
            <v>RA Central</v>
          </cell>
          <cell r="M1134" t="str">
            <v>Concluído</v>
          </cell>
          <cell r="N1134">
            <v>0</v>
          </cell>
        </row>
        <row r="1135">
          <cell r="F1135" t="str">
            <v>ARTESP</v>
          </cell>
          <cell r="J1135">
            <v>916624.8003</v>
          </cell>
          <cell r="L1135" t="str">
            <v>RA de São José do Rio Preto</v>
          </cell>
          <cell r="M1135" t="str">
            <v>Concluído</v>
          </cell>
          <cell r="N1135">
            <v>0</v>
          </cell>
        </row>
        <row r="1136">
          <cell r="F1136" t="str">
            <v>ARTESP</v>
          </cell>
          <cell r="J1136">
            <v>916624.8003</v>
          </cell>
          <cell r="L1136" t="str">
            <v>RA de Ribeirão Preto</v>
          </cell>
          <cell r="M1136" t="str">
            <v>Concluído</v>
          </cell>
          <cell r="N1136">
            <v>0</v>
          </cell>
        </row>
        <row r="1137">
          <cell r="F1137" t="str">
            <v>ARTESP</v>
          </cell>
          <cell r="J1137">
            <v>916624.8003</v>
          </cell>
          <cell r="L1137" t="str">
            <v>RA Central</v>
          </cell>
          <cell r="M1137" t="str">
            <v>Concluído</v>
          </cell>
          <cell r="N1137">
            <v>0</v>
          </cell>
        </row>
        <row r="1138">
          <cell r="F1138" t="str">
            <v>ARTESP</v>
          </cell>
          <cell r="J1138">
            <v>2934346.4948999998</v>
          </cell>
          <cell r="L1138" t="str">
            <v>RA Central</v>
          </cell>
          <cell r="M1138" t="str">
            <v>Concluído</v>
          </cell>
          <cell r="N1138">
            <v>0</v>
          </cell>
        </row>
        <row r="1139">
          <cell r="F1139" t="str">
            <v>ARTESP</v>
          </cell>
          <cell r="J1139">
            <v>2934346.4948999998</v>
          </cell>
          <cell r="L1139" t="str">
            <v>RA de São José do Rio Preto</v>
          </cell>
          <cell r="M1139" t="str">
            <v>Concluído</v>
          </cell>
          <cell r="N1139">
            <v>0</v>
          </cell>
        </row>
        <row r="1140">
          <cell r="F1140" t="str">
            <v>ARTESP</v>
          </cell>
          <cell r="J1140">
            <v>2047209.8297999999</v>
          </cell>
          <cell r="L1140" t="str">
            <v>RA de Bauru</v>
          </cell>
          <cell r="M1140" t="str">
            <v>Concluído</v>
          </cell>
          <cell r="N1140">
            <v>0</v>
          </cell>
        </row>
        <row r="1141">
          <cell r="F1141" t="str">
            <v>ARTESP</v>
          </cell>
          <cell r="J1141">
            <v>6606622.9230000004</v>
          </cell>
          <cell r="L1141" t="str">
            <v>RA de Campinas</v>
          </cell>
          <cell r="M1141" t="str">
            <v>Concluído</v>
          </cell>
          <cell r="N1141">
            <v>0</v>
          </cell>
        </row>
        <row r="1142">
          <cell r="F1142" t="str">
            <v>ARTESP</v>
          </cell>
          <cell r="J1142">
            <v>1359914.1514999999</v>
          </cell>
          <cell r="L1142" t="str">
            <v>RA de Presidente Prudente</v>
          </cell>
          <cell r="M1142" t="str">
            <v>Obra Contratada a Iniciar</v>
          </cell>
          <cell r="N1142">
            <v>0</v>
          </cell>
        </row>
        <row r="1143">
          <cell r="F1143" t="str">
            <v>DER</v>
          </cell>
          <cell r="J1143">
            <v>5027807.34</v>
          </cell>
          <cell r="L1143" t="str">
            <v>RA de Ribeirão Preto</v>
          </cell>
          <cell r="M1143" t="str">
            <v>Concluído</v>
          </cell>
          <cell r="N1143">
            <v>3.5</v>
          </cell>
        </row>
        <row r="1144">
          <cell r="F1144" t="str">
            <v>DER</v>
          </cell>
          <cell r="J1144">
            <v>5844576.75</v>
          </cell>
          <cell r="L1144" t="str">
            <v>RA de Presidente Prudente</v>
          </cell>
          <cell r="M1144" t="str">
            <v>Concluído</v>
          </cell>
          <cell r="N1144">
            <v>1.54</v>
          </cell>
        </row>
        <row r="1145">
          <cell r="F1145" t="str">
            <v>DER</v>
          </cell>
          <cell r="J1145">
            <v>14405616.15</v>
          </cell>
          <cell r="L1145" t="str">
            <v>RA de São José dos Campos</v>
          </cell>
          <cell r="M1145" t="str">
            <v>Concluído</v>
          </cell>
          <cell r="N1145">
            <v>13.6</v>
          </cell>
        </row>
        <row r="1146">
          <cell r="F1146" t="str">
            <v>DER</v>
          </cell>
          <cell r="J1146">
            <v>4008416.42</v>
          </cell>
          <cell r="L1146" t="str">
            <v>RA de Campinas</v>
          </cell>
          <cell r="M1146" t="str">
            <v>Concluído</v>
          </cell>
          <cell r="N1146">
            <v>2.2770000000000001</v>
          </cell>
        </row>
        <row r="1147">
          <cell r="F1147" t="str">
            <v>DER</v>
          </cell>
          <cell r="J1147">
            <v>4912184.66</v>
          </cell>
          <cell r="L1147" t="str">
            <v>RA de Marília</v>
          </cell>
          <cell r="M1147" t="str">
            <v>Concluído</v>
          </cell>
          <cell r="N1147">
            <v>4.2</v>
          </cell>
        </row>
        <row r="1148">
          <cell r="F1148" t="str">
            <v>DER</v>
          </cell>
          <cell r="J1148">
            <v>22893116.329999998</v>
          </cell>
          <cell r="L1148" t="str">
            <v>RA de São José dos Campos</v>
          </cell>
          <cell r="M1148" t="str">
            <v>Concluído</v>
          </cell>
          <cell r="N1148">
            <v>7.45</v>
          </cell>
        </row>
        <row r="1149">
          <cell r="F1149" t="str">
            <v>DER</v>
          </cell>
          <cell r="J1149">
            <v>11882537.09</v>
          </cell>
          <cell r="L1149" t="str">
            <v>RA de Presidente Prudente</v>
          </cell>
          <cell r="M1149" t="str">
            <v>Concluído</v>
          </cell>
          <cell r="N1149">
            <v>10.78</v>
          </cell>
        </row>
        <row r="1150">
          <cell r="F1150" t="str">
            <v>DER</v>
          </cell>
          <cell r="J1150">
            <v>38592345.810000002</v>
          </cell>
          <cell r="L1150" t="str">
            <v>RA de Presidente Prudente</v>
          </cell>
          <cell r="M1150" t="str">
            <v>Concluído</v>
          </cell>
          <cell r="N1150">
            <v>47.86</v>
          </cell>
        </row>
        <row r="1151">
          <cell r="F1151" t="str">
            <v>DER</v>
          </cell>
          <cell r="J1151">
            <v>11302448.630000001</v>
          </cell>
          <cell r="L1151" t="str">
            <v>RA de Barretos</v>
          </cell>
          <cell r="M1151" t="str">
            <v>Concluído</v>
          </cell>
          <cell r="N1151">
            <v>12.28</v>
          </cell>
        </row>
        <row r="1152">
          <cell r="F1152" t="str">
            <v>DER</v>
          </cell>
          <cell r="J1152">
            <v>6104678.8799999999</v>
          </cell>
          <cell r="L1152" t="str">
            <v>RA de São José dos Campos</v>
          </cell>
          <cell r="M1152" t="str">
            <v>Concluído</v>
          </cell>
          <cell r="N1152">
            <v>3.8199999999999932</v>
          </cell>
        </row>
        <row r="1153">
          <cell r="F1153" t="str">
            <v>DER</v>
          </cell>
          <cell r="J1153">
            <v>10576412.710000001</v>
          </cell>
          <cell r="L1153" t="str">
            <v>Região Metropolitana de São Paulo</v>
          </cell>
          <cell r="M1153" t="str">
            <v>Concluído</v>
          </cell>
          <cell r="N1153">
            <v>4.5780000000000003</v>
          </cell>
        </row>
        <row r="1154">
          <cell r="F1154" t="str">
            <v>DER</v>
          </cell>
          <cell r="J1154">
            <v>9543821.5800000001</v>
          </cell>
          <cell r="L1154" t="str">
            <v>RA de Campinas</v>
          </cell>
          <cell r="M1154" t="str">
            <v>Concluído</v>
          </cell>
          <cell r="N1154">
            <v>0.9</v>
          </cell>
        </row>
        <row r="1155">
          <cell r="F1155" t="str">
            <v>DER</v>
          </cell>
          <cell r="J1155">
            <v>22609889.57</v>
          </cell>
          <cell r="L1155" t="str">
            <v>Região Metropolitana de São Paulo</v>
          </cell>
          <cell r="M1155" t="str">
            <v>Concluído</v>
          </cell>
          <cell r="N1155">
            <v>14</v>
          </cell>
        </row>
        <row r="1156">
          <cell r="F1156" t="str">
            <v>DER</v>
          </cell>
          <cell r="J1156">
            <v>35407864.259999998</v>
          </cell>
          <cell r="L1156" t="str">
            <v>RA de Presidente Prudente</v>
          </cell>
          <cell r="M1156" t="str">
            <v>Concluído</v>
          </cell>
          <cell r="N1156">
            <v>30.3</v>
          </cell>
        </row>
        <row r="1157">
          <cell r="F1157" t="str">
            <v>DER</v>
          </cell>
          <cell r="J1157">
            <v>16964840.940000001</v>
          </cell>
          <cell r="L1157" t="str">
            <v>RA de Campinas</v>
          </cell>
          <cell r="M1157" t="str">
            <v>Concluído</v>
          </cell>
          <cell r="N1157">
            <v>45.49</v>
          </cell>
        </row>
        <row r="1158">
          <cell r="F1158" t="str">
            <v>DER</v>
          </cell>
          <cell r="J1158">
            <v>9250621.0399999991</v>
          </cell>
          <cell r="L1158" t="str">
            <v>RA de Bauru</v>
          </cell>
          <cell r="M1158" t="str">
            <v>Concluído</v>
          </cell>
          <cell r="N1158">
            <v>14.73</v>
          </cell>
        </row>
        <row r="1159">
          <cell r="F1159" t="str">
            <v>DER</v>
          </cell>
          <cell r="J1159">
            <v>22763583.34</v>
          </cell>
          <cell r="L1159" t="str">
            <v>RA Central</v>
          </cell>
          <cell r="M1159" t="str">
            <v>Concluído</v>
          </cell>
          <cell r="N1159">
            <v>9.5</v>
          </cell>
        </row>
        <row r="1160">
          <cell r="F1160" t="str">
            <v>DER</v>
          </cell>
          <cell r="J1160">
            <v>6867997.5599999996</v>
          </cell>
          <cell r="L1160" t="str">
            <v>RA Central</v>
          </cell>
          <cell r="M1160" t="str">
            <v>Concluído</v>
          </cell>
          <cell r="N1160">
            <v>8.7000000000000171</v>
          </cell>
        </row>
        <row r="1161">
          <cell r="F1161" t="str">
            <v>DER</v>
          </cell>
          <cell r="J1161">
            <v>6351280.5099999998</v>
          </cell>
          <cell r="L1161" t="str">
            <v>Região Metropolitana de São Paulo</v>
          </cell>
          <cell r="M1161" t="str">
            <v>Concluído</v>
          </cell>
          <cell r="N1161">
            <v>2.9</v>
          </cell>
        </row>
        <row r="1162">
          <cell r="F1162" t="str">
            <v>DER</v>
          </cell>
          <cell r="J1162">
            <v>2273532.9700000002</v>
          </cell>
          <cell r="L1162" t="str">
            <v>RA de São José do Rio Preto</v>
          </cell>
          <cell r="M1162" t="str">
            <v>Em Execução</v>
          </cell>
          <cell r="N1162">
            <v>0.43000000000000682</v>
          </cell>
        </row>
        <row r="1163">
          <cell r="F1163" t="str">
            <v>DER</v>
          </cell>
          <cell r="J1163">
            <v>783258.06</v>
          </cell>
          <cell r="L1163" t="str">
            <v>RA de São José dos Campos</v>
          </cell>
          <cell r="M1163" t="str">
            <v>Em Estudo / Licitação em Andamento</v>
          </cell>
          <cell r="N1163">
            <v>0</v>
          </cell>
        </row>
        <row r="1164">
          <cell r="F1164" t="str">
            <v>DER</v>
          </cell>
          <cell r="J1164">
            <v>13180000</v>
          </cell>
          <cell r="L1164" t="str">
            <v>RA de Presidente Prudente</v>
          </cell>
          <cell r="M1164" t="str">
            <v>Em Execução</v>
          </cell>
          <cell r="N1164">
            <v>1.7</v>
          </cell>
        </row>
        <row r="1165">
          <cell r="F1165" t="str">
            <v>DER</v>
          </cell>
          <cell r="J1165">
            <v>3685105.49</v>
          </cell>
          <cell r="L1165" t="str">
            <v>RA da Baixada Santista</v>
          </cell>
          <cell r="M1165" t="str">
            <v>Em Estudo / Licitação em Andamento</v>
          </cell>
          <cell r="N1165">
            <v>0</v>
          </cell>
        </row>
        <row r="1166">
          <cell r="F1166" t="str">
            <v>DER</v>
          </cell>
          <cell r="J1166">
            <v>50334518.32</v>
          </cell>
          <cell r="L1166" t="str">
            <v>RA de São José do Rio Preto</v>
          </cell>
          <cell r="M1166" t="str">
            <v>Concluído</v>
          </cell>
          <cell r="N1166">
            <v>43.2</v>
          </cell>
        </row>
        <row r="1167">
          <cell r="F1167" t="str">
            <v>DER</v>
          </cell>
          <cell r="J1167">
            <v>6134258.6399999997</v>
          </cell>
          <cell r="L1167" t="str">
            <v>RA de Marília</v>
          </cell>
          <cell r="M1167" t="str">
            <v>Concluído</v>
          </cell>
          <cell r="N1167">
            <v>9.4</v>
          </cell>
        </row>
        <row r="1168">
          <cell r="F1168" t="str">
            <v>DER</v>
          </cell>
          <cell r="J1168">
            <v>12977969.83</v>
          </cell>
          <cell r="L1168" t="str">
            <v>Região Metropolitana de São Paulo</v>
          </cell>
          <cell r="M1168" t="str">
            <v>Concluído</v>
          </cell>
          <cell r="N1168">
            <v>6.5</v>
          </cell>
        </row>
        <row r="1169">
          <cell r="F1169" t="str">
            <v>DER</v>
          </cell>
          <cell r="J1169">
            <v>9564870.0299999993</v>
          </cell>
          <cell r="L1169" t="str">
            <v>RA de Barretos</v>
          </cell>
          <cell r="M1169" t="str">
            <v>Em Estudo / Licitação em Andamento</v>
          </cell>
          <cell r="N1169">
            <v>0</v>
          </cell>
        </row>
        <row r="1170">
          <cell r="F1170" t="str">
            <v>DER</v>
          </cell>
          <cell r="J1170">
            <v>20358300.210000001</v>
          </cell>
          <cell r="L1170" t="str">
            <v>RA de Campinas</v>
          </cell>
          <cell r="M1170" t="str">
            <v>Em Execução</v>
          </cell>
          <cell r="N1170">
            <v>0</v>
          </cell>
        </row>
        <row r="1171">
          <cell r="F1171" t="str">
            <v>DER</v>
          </cell>
          <cell r="J1171">
            <v>15112609.119999999</v>
          </cell>
          <cell r="L1171" t="str">
            <v>RA de Presidente Prudente</v>
          </cell>
          <cell r="M1171" t="str">
            <v>Concluído</v>
          </cell>
          <cell r="N1171">
            <v>30.08</v>
          </cell>
        </row>
        <row r="1172">
          <cell r="F1172" t="str">
            <v>DER</v>
          </cell>
          <cell r="J1172">
            <v>2183914.2599999998</v>
          </cell>
          <cell r="L1172" t="str">
            <v>RA de Ribeirão Preto</v>
          </cell>
          <cell r="M1172" t="str">
            <v>Em Execução</v>
          </cell>
          <cell r="N1172">
            <v>0</v>
          </cell>
        </row>
        <row r="1173">
          <cell r="F1173" t="str">
            <v>DER</v>
          </cell>
          <cell r="J1173">
            <v>590917.55000000005</v>
          </cell>
          <cell r="L1173" t="str">
            <v>RA de Itapeva</v>
          </cell>
          <cell r="M1173" t="str">
            <v>Concluído</v>
          </cell>
          <cell r="N1173">
            <v>0</v>
          </cell>
        </row>
        <row r="1174">
          <cell r="F1174" t="str">
            <v>DER</v>
          </cell>
          <cell r="J1174">
            <v>4473043.41</v>
          </cell>
          <cell r="L1174" t="str">
            <v>RA de Marília</v>
          </cell>
          <cell r="M1174" t="str">
            <v>Concluído</v>
          </cell>
          <cell r="N1174">
            <v>4.3</v>
          </cell>
        </row>
        <row r="1175">
          <cell r="F1175" t="str">
            <v>DER</v>
          </cell>
          <cell r="J1175">
            <v>13025832.75</v>
          </cell>
          <cell r="L1175" t="str">
            <v>Região Metropolitana de São Paulo</v>
          </cell>
          <cell r="M1175" t="str">
            <v>Em Estudo / Licitação em Andamento</v>
          </cell>
          <cell r="N1175">
            <v>3.85</v>
          </cell>
        </row>
        <row r="1176">
          <cell r="F1176" t="str">
            <v>DER</v>
          </cell>
          <cell r="J1176">
            <v>3406264.49</v>
          </cell>
          <cell r="L1176" t="str">
            <v>RA de Franca</v>
          </cell>
          <cell r="M1176" t="str">
            <v>Concluído</v>
          </cell>
          <cell r="N1176">
            <v>0</v>
          </cell>
        </row>
        <row r="1177">
          <cell r="F1177" t="str">
            <v>DER</v>
          </cell>
          <cell r="J1177">
            <v>8532966.9399999995</v>
          </cell>
          <cell r="L1177" t="str">
            <v>RA de Campinas</v>
          </cell>
          <cell r="M1177" t="str">
            <v>Em Estudo / Licitação em Andamento</v>
          </cell>
          <cell r="N1177">
            <v>4.5</v>
          </cell>
        </row>
        <row r="1178">
          <cell r="F1178" t="str">
            <v>DER</v>
          </cell>
          <cell r="J1178">
            <v>15290588.560000001</v>
          </cell>
          <cell r="L1178" t="str">
            <v>RA de Campinas</v>
          </cell>
          <cell r="M1178" t="str">
            <v>Em Estudo / Licitação em Andamento</v>
          </cell>
          <cell r="N1178">
            <v>24.25</v>
          </cell>
        </row>
        <row r="1179">
          <cell r="F1179" t="str">
            <v>DER</v>
          </cell>
          <cell r="J1179">
            <v>17486770.789999999</v>
          </cell>
          <cell r="L1179" t="str">
            <v>RA de Campinas</v>
          </cell>
          <cell r="M1179" t="str">
            <v>Em Estudo / Licitação em Andamento</v>
          </cell>
          <cell r="N1179">
            <v>34.299999999999997</v>
          </cell>
        </row>
        <row r="1180">
          <cell r="F1180" t="str">
            <v>DER</v>
          </cell>
          <cell r="J1180">
            <v>21557582.859999999</v>
          </cell>
          <cell r="L1180" t="str">
            <v>RA de Campinas</v>
          </cell>
          <cell r="M1180" t="str">
            <v>Concluído</v>
          </cell>
          <cell r="N1180">
            <v>18.2</v>
          </cell>
        </row>
        <row r="1181">
          <cell r="F1181" t="str">
            <v>DER</v>
          </cell>
          <cell r="J1181">
            <v>37296453.469999999</v>
          </cell>
          <cell r="L1181" t="str">
            <v>RA de Campinas</v>
          </cell>
          <cell r="M1181" t="str">
            <v>Em Estudo / Licitação em Andamento</v>
          </cell>
          <cell r="N1181">
            <v>21</v>
          </cell>
        </row>
        <row r="1182">
          <cell r="F1182" t="str">
            <v>DER</v>
          </cell>
          <cell r="J1182">
            <v>48665109.409999996</v>
          </cell>
          <cell r="L1182" t="str">
            <v>RA de Campinas</v>
          </cell>
          <cell r="M1182" t="str">
            <v>Em Estudo / Licitação em Andamento</v>
          </cell>
          <cell r="N1182">
            <v>36.6</v>
          </cell>
        </row>
        <row r="1183">
          <cell r="F1183" t="str">
            <v>DER</v>
          </cell>
          <cell r="J1183">
            <v>56117735.82</v>
          </cell>
          <cell r="L1183" t="str">
            <v>RA de Campinas</v>
          </cell>
          <cell r="M1183" t="str">
            <v>Em Estudo / Licitação em Andamento</v>
          </cell>
          <cell r="N1183">
            <v>36.200000000000003</v>
          </cell>
        </row>
        <row r="1184">
          <cell r="F1184" t="str">
            <v>DER</v>
          </cell>
          <cell r="J1184">
            <v>13090898.779999999</v>
          </cell>
          <cell r="L1184" t="str">
            <v>RA de Sorocaba</v>
          </cell>
          <cell r="M1184" t="str">
            <v>Em Estudo / Licitação em Andamento</v>
          </cell>
          <cell r="N1184">
            <v>18.150000000000006</v>
          </cell>
        </row>
        <row r="1185">
          <cell r="F1185" t="str">
            <v>DER</v>
          </cell>
          <cell r="J1185">
            <v>27501638.890000001</v>
          </cell>
          <cell r="L1185" t="str">
            <v>RA de Sorocaba</v>
          </cell>
          <cell r="M1185" t="str">
            <v>Em Estudo / Licitação em Andamento</v>
          </cell>
          <cell r="N1185">
            <v>30.5</v>
          </cell>
        </row>
        <row r="1186">
          <cell r="F1186" t="str">
            <v>DER</v>
          </cell>
          <cell r="J1186">
            <v>10070768.689999999</v>
          </cell>
          <cell r="L1186" t="str">
            <v>RA de Sorocaba</v>
          </cell>
          <cell r="M1186" t="str">
            <v>Em Estudo / Licitação em Andamento</v>
          </cell>
          <cell r="N1186">
            <v>67.53</v>
          </cell>
        </row>
        <row r="1187">
          <cell r="F1187" t="str">
            <v>DER</v>
          </cell>
          <cell r="J1187">
            <v>4480695.59</v>
          </cell>
          <cell r="L1187" t="str">
            <v>RA de São José dos Campos</v>
          </cell>
          <cell r="M1187" t="str">
            <v>Concluído</v>
          </cell>
          <cell r="N1187">
            <v>3.55</v>
          </cell>
        </row>
        <row r="1188">
          <cell r="F1188" t="str">
            <v>DER</v>
          </cell>
          <cell r="J1188">
            <v>4108695.83</v>
          </cell>
          <cell r="L1188" t="str">
            <v>RA de Itapeva</v>
          </cell>
          <cell r="M1188" t="str">
            <v>Em Estudo / Licitação em Andamento</v>
          </cell>
          <cell r="N1188">
            <v>7.5</v>
          </cell>
        </row>
        <row r="1189">
          <cell r="F1189" t="str">
            <v>DER</v>
          </cell>
          <cell r="J1189">
            <v>16481155.15</v>
          </cell>
          <cell r="L1189" t="str">
            <v>RA de Itapeva</v>
          </cell>
          <cell r="M1189" t="str">
            <v>Em Estudo / Licitação em Andamento</v>
          </cell>
          <cell r="N1189">
            <v>27.810000000000002</v>
          </cell>
        </row>
        <row r="1190">
          <cell r="F1190" t="str">
            <v>DER</v>
          </cell>
          <cell r="J1190">
            <v>16918717.449999999</v>
          </cell>
          <cell r="L1190" t="str">
            <v>RA de Itapeva</v>
          </cell>
          <cell r="M1190" t="str">
            <v>Em Estudo / Licitação em Andamento</v>
          </cell>
          <cell r="N1190">
            <v>42.25</v>
          </cell>
        </row>
        <row r="1191">
          <cell r="F1191" t="str">
            <v>DER</v>
          </cell>
          <cell r="J1191">
            <v>15722689.43</v>
          </cell>
          <cell r="L1191" t="str">
            <v>RA de Sorocaba</v>
          </cell>
          <cell r="M1191" t="str">
            <v>Em Estudo / Licitação em Andamento</v>
          </cell>
          <cell r="N1191">
            <v>39.14</v>
          </cell>
        </row>
        <row r="1192">
          <cell r="F1192" t="str">
            <v>DER</v>
          </cell>
          <cell r="J1192">
            <v>5628864.9900000002</v>
          </cell>
          <cell r="L1192" t="str">
            <v>RA de Bauru</v>
          </cell>
          <cell r="M1192" t="str">
            <v>Em Estudo / Licitação em Andamento</v>
          </cell>
          <cell r="N1192">
            <v>37.770000000000003</v>
          </cell>
        </row>
        <row r="1193">
          <cell r="F1193" t="str">
            <v>DER</v>
          </cell>
          <cell r="J1193">
            <v>10556131.85</v>
          </cell>
          <cell r="L1193" t="str">
            <v>RA de Bauru</v>
          </cell>
          <cell r="M1193" t="str">
            <v>Em Estudo / Licitação em Andamento</v>
          </cell>
          <cell r="N1193">
            <v>25.199999999999989</v>
          </cell>
        </row>
        <row r="1194">
          <cell r="F1194" t="str">
            <v>DER</v>
          </cell>
          <cell r="J1194">
            <v>5135149.6100000003</v>
          </cell>
          <cell r="L1194" t="str">
            <v>RA de Bauru</v>
          </cell>
          <cell r="M1194" t="str">
            <v>Em Estudo / Licitação em Andamento</v>
          </cell>
          <cell r="N1194">
            <v>26.19</v>
          </cell>
        </row>
        <row r="1195">
          <cell r="F1195" t="str">
            <v>DER</v>
          </cell>
          <cell r="J1195">
            <v>5202784.38</v>
          </cell>
          <cell r="L1195" t="str">
            <v>RA de Bauru</v>
          </cell>
          <cell r="M1195" t="str">
            <v>Em Estudo / Licitação em Andamento</v>
          </cell>
          <cell r="N1195">
            <v>65.849999999999994</v>
          </cell>
        </row>
        <row r="1196">
          <cell r="F1196" t="str">
            <v>DER</v>
          </cell>
          <cell r="J1196">
            <v>4061621.56</v>
          </cell>
          <cell r="L1196" t="str">
            <v>RA Central</v>
          </cell>
          <cell r="M1196" t="str">
            <v>Em Estudo / Licitação em Andamento</v>
          </cell>
          <cell r="N1196">
            <v>17.680000000000007</v>
          </cell>
        </row>
        <row r="1197">
          <cell r="F1197" t="str">
            <v>DER</v>
          </cell>
          <cell r="J1197">
            <v>5317003.75</v>
          </cell>
          <cell r="L1197" t="str">
            <v>RA Central</v>
          </cell>
          <cell r="M1197" t="str">
            <v>Em Estudo / Licitação em Andamento</v>
          </cell>
          <cell r="N1197">
            <v>5.5500000000000114</v>
          </cell>
        </row>
        <row r="1198">
          <cell r="F1198" t="str">
            <v>DER</v>
          </cell>
          <cell r="J1198">
            <v>3252841.91</v>
          </cell>
          <cell r="L1198" t="str">
            <v>RA Central</v>
          </cell>
          <cell r="M1198" t="str">
            <v>Em Estudo / Licitação em Andamento</v>
          </cell>
          <cell r="N1198">
            <v>21.03</v>
          </cell>
        </row>
        <row r="1199">
          <cell r="F1199" t="str">
            <v>DER</v>
          </cell>
          <cell r="J1199">
            <v>6769317.8099999996</v>
          </cell>
          <cell r="L1199" t="str">
            <v>RA de Ribeirão Preto</v>
          </cell>
          <cell r="M1199" t="str">
            <v>Em Estudo / Licitação em Andamento</v>
          </cell>
          <cell r="N1199">
            <v>16.45</v>
          </cell>
        </row>
        <row r="1200">
          <cell r="F1200" t="str">
            <v>DER</v>
          </cell>
          <cell r="J1200">
            <v>16893062.629999999</v>
          </cell>
          <cell r="L1200" t="str">
            <v>RA de São José dos Campos</v>
          </cell>
          <cell r="M1200" t="str">
            <v>Em Estudo / Licitação em Andamento</v>
          </cell>
          <cell r="N1200">
            <v>20</v>
          </cell>
        </row>
        <row r="1201">
          <cell r="F1201" t="str">
            <v>DER</v>
          </cell>
          <cell r="J1201">
            <v>16829391.030000001</v>
          </cell>
          <cell r="L1201" t="str">
            <v>RA de São José dos Campos</v>
          </cell>
          <cell r="M1201" t="str">
            <v>Em Estudo / Licitação em Andamento</v>
          </cell>
          <cell r="N1201">
            <v>20</v>
          </cell>
        </row>
        <row r="1202">
          <cell r="F1202" t="str">
            <v>DER</v>
          </cell>
          <cell r="J1202">
            <v>14370557.710000001</v>
          </cell>
          <cell r="L1202" t="str">
            <v>RA de São José dos Campos</v>
          </cell>
          <cell r="M1202" t="str">
            <v>Em Estudo / Licitação em Andamento</v>
          </cell>
          <cell r="N1202">
            <v>20</v>
          </cell>
        </row>
        <row r="1203">
          <cell r="F1203" t="str">
            <v>DER</v>
          </cell>
          <cell r="J1203">
            <v>16418621.25</v>
          </cell>
          <cell r="L1203" t="str">
            <v>RA de São José dos Campos</v>
          </cell>
          <cell r="M1203" t="str">
            <v>Em Estudo / Licitação em Andamento</v>
          </cell>
          <cell r="N1203">
            <v>21.400000000000006</v>
          </cell>
        </row>
        <row r="1204">
          <cell r="F1204" t="str">
            <v>DER</v>
          </cell>
          <cell r="J1204">
            <v>17327919.050000001</v>
          </cell>
          <cell r="L1204" t="str">
            <v>RA de Registro</v>
          </cell>
          <cell r="M1204" t="str">
            <v>Em Estudo / Licitação em Andamento</v>
          </cell>
          <cell r="N1204">
            <v>30.759999999999998</v>
          </cell>
        </row>
        <row r="1205">
          <cell r="F1205" t="str">
            <v>DER</v>
          </cell>
          <cell r="J1205">
            <v>5375743.9900000002</v>
          </cell>
          <cell r="L1205" t="str">
            <v>RA de São José dos Campos</v>
          </cell>
          <cell r="M1205" t="str">
            <v>Em Estudo / Licitação em Andamento</v>
          </cell>
          <cell r="N1205">
            <v>25.2</v>
          </cell>
        </row>
        <row r="1206">
          <cell r="F1206" t="str">
            <v>DER</v>
          </cell>
          <cell r="J1206">
            <v>3693722.49</v>
          </cell>
          <cell r="L1206" t="str">
            <v>RA de São José dos Campos</v>
          </cell>
          <cell r="M1206" t="str">
            <v>Em Estudo / Licitação em Andamento</v>
          </cell>
          <cell r="N1206">
            <v>17.599999999999994</v>
          </cell>
        </row>
        <row r="1207">
          <cell r="F1207" t="str">
            <v>DER</v>
          </cell>
          <cell r="J1207">
            <v>1710737.4</v>
          </cell>
          <cell r="L1207" t="str">
            <v>RA de São José dos Campos</v>
          </cell>
          <cell r="M1207" t="str">
            <v>Em Estudo / Licitação em Andamento</v>
          </cell>
          <cell r="N1207">
            <v>2.7999999999999972</v>
          </cell>
        </row>
        <row r="1208">
          <cell r="F1208" t="str">
            <v>DER</v>
          </cell>
          <cell r="J1208">
            <v>5550736.29</v>
          </cell>
          <cell r="L1208" t="str">
            <v>RA de São José dos Campos</v>
          </cell>
          <cell r="M1208" t="str">
            <v>Em Estudo / Licitação em Andamento</v>
          </cell>
          <cell r="N1208">
            <v>14.72</v>
          </cell>
        </row>
        <row r="1209">
          <cell r="F1209" t="str">
            <v>DER</v>
          </cell>
          <cell r="J1209">
            <v>682587.7</v>
          </cell>
          <cell r="L1209" t="str">
            <v>RA de São José dos Campos</v>
          </cell>
          <cell r="M1209" t="str">
            <v>Em Estudo / Licitação em Andamento</v>
          </cell>
          <cell r="N1209">
            <v>11.900000000000006</v>
          </cell>
        </row>
        <row r="1210">
          <cell r="F1210" t="str">
            <v>DER</v>
          </cell>
          <cell r="J1210">
            <v>3158222.06</v>
          </cell>
          <cell r="L1210" t="str">
            <v>RA de São José dos Campos</v>
          </cell>
          <cell r="M1210" t="str">
            <v>Em Estudo / Licitação em Andamento</v>
          </cell>
          <cell r="N1210">
            <v>7</v>
          </cell>
        </row>
        <row r="1211">
          <cell r="F1211" t="str">
            <v>DER</v>
          </cell>
          <cell r="J1211">
            <v>7559347.1699999999</v>
          </cell>
          <cell r="L1211" t="str">
            <v>RA de Marília</v>
          </cell>
          <cell r="M1211" t="str">
            <v>Em Estudo / Licitação em Andamento</v>
          </cell>
          <cell r="N1211">
            <v>26.444000000000003</v>
          </cell>
        </row>
        <row r="1212">
          <cell r="F1212" t="str">
            <v>DER</v>
          </cell>
          <cell r="J1212">
            <v>12162433.84</v>
          </cell>
          <cell r="L1212" t="str">
            <v>RA de Marília</v>
          </cell>
          <cell r="M1212" t="str">
            <v>Em Estudo / Licitação em Andamento</v>
          </cell>
          <cell r="N1212">
            <v>41.540999999999997</v>
          </cell>
        </row>
        <row r="1213">
          <cell r="F1213" t="str">
            <v>DER</v>
          </cell>
          <cell r="J1213">
            <v>8057242.4400000004</v>
          </cell>
          <cell r="L1213" t="str">
            <v>RA de Marília</v>
          </cell>
          <cell r="M1213" t="str">
            <v>Em Estudo / Licitação em Andamento</v>
          </cell>
          <cell r="N1213">
            <v>24.28</v>
          </cell>
        </row>
        <row r="1214">
          <cell r="F1214" t="str">
            <v>DER</v>
          </cell>
          <cell r="J1214">
            <v>11776322.17</v>
          </cell>
          <cell r="L1214" t="str">
            <v>RA de Ribeirão Preto</v>
          </cell>
          <cell r="M1214" t="str">
            <v>Em Estudo / Licitação em Andamento</v>
          </cell>
          <cell r="N1214">
            <v>62.199999999999989</v>
          </cell>
        </row>
        <row r="1215">
          <cell r="F1215" t="str">
            <v>DER</v>
          </cell>
          <cell r="J1215">
            <v>20103617.829999998</v>
          </cell>
          <cell r="L1215" t="str">
            <v>RA de São José do Rio Preto</v>
          </cell>
          <cell r="M1215" t="str">
            <v>Em Estudo / Licitação em Andamento</v>
          </cell>
          <cell r="N1215">
            <v>26.050999999999998</v>
          </cell>
        </row>
        <row r="1216">
          <cell r="F1216" t="str">
            <v>DER</v>
          </cell>
          <cell r="J1216">
            <v>13139263.17</v>
          </cell>
          <cell r="L1216" t="str">
            <v>RA de São José do Rio Preto</v>
          </cell>
          <cell r="M1216" t="str">
            <v>Em Estudo / Licitação em Andamento</v>
          </cell>
          <cell r="N1216">
            <v>26.050999999999998</v>
          </cell>
        </row>
        <row r="1217">
          <cell r="F1217" t="str">
            <v>DER</v>
          </cell>
          <cell r="J1217">
            <v>9024108.5</v>
          </cell>
          <cell r="L1217" t="str">
            <v>RA de São José do Rio Preto</v>
          </cell>
          <cell r="M1217" t="str">
            <v>Em Estudo / Licitação em Andamento</v>
          </cell>
          <cell r="N1217">
            <v>42.594999999999999</v>
          </cell>
        </row>
        <row r="1218">
          <cell r="F1218" t="str">
            <v>DER</v>
          </cell>
          <cell r="J1218">
            <v>8061644.1299999999</v>
          </cell>
          <cell r="L1218" t="str">
            <v>RA de São José do Rio Preto</v>
          </cell>
          <cell r="M1218" t="str">
            <v>Em Estudo / Licitação em Andamento</v>
          </cell>
          <cell r="N1218">
            <v>29.262</v>
          </cell>
        </row>
        <row r="1219">
          <cell r="F1219" t="str">
            <v>DER</v>
          </cell>
          <cell r="J1219">
            <v>2916894.16</v>
          </cell>
          <cell r="L1219" t="str">
            <v>RA de São José do Rio Preto</v>
          </cell>
          <cell r="M1219" t="str">
            <v>Em Estudo / Licitação em Andamento</v>
          </cell>
          <cell r="N1219">
            <v>6.38</v>
          </cell>
        </row>
        <row r="1220">
          <cell r="F1220" t="str">
            <v>DER</v>
          </cell>
          <cell r="J1220">
            <v>10691865.029999999</v>
          </cell>
          <cell r="L1220" t="str">
            <v>RA de São José do Rio Preto</v>
          </cell>
          <cell r="M1220" t="str">
            <v>Em Estudo / Licitação em Andamento</v>
          </cell>
          <cell r="N1220">
            <v>35.036999999999999</v>
          </cell>
        </row>
        <row r="1221">
          <cell r="F1221" t="str">
            <v>DER</v>
          </cell>
          <cell r="J1221">
            <v>11271665.41</v>
          </cell>
          <cell r="L1221" t="str">
            <v>RA de Barretos</v>
          </cell>
          <cell r="M1221" t="str">
            <v>Em Estudo / Licitação em Andamento</v>
          </cell>
          <cell r="N1221">
            <v>23</v>
          </cell>
        </row>
        <row r="1222">
          <cell r="F1222" t="str">
            <v>DER</v>
          </cell>
          <cell r="J1222">
            <v>798723.44</v>
          </cell>
          <cell r="L1222" t="str">
            <v>RA de São José do Rio Preto</v>
          </cell>
          <cell r="M1222" t="str">
            <v>Em Estudo / Licitação em Andamento</v>
          </cell>
          <cell r="N1222">
            <v>6.0900000000000007</v>
          </cell>
        </row>
        <row r="1223">
          <cell r="F1223" t="str">
            <v>DER</v>
          </cell>
          <cell r="J1223">
            <v>1545728.44</v>
          </cell>
          <cell r="L1223" t="str">
            <v>RA de Barretos</v>
          </cell>
          <cell r="M1223" t="str">
            <v>Em Estudo / Licitação em Andamento</v>
          </cell>
          <cell r="N1223">
            <v>15.5</v>
          </cell>
        </row>
        <row r="1224">
          <cell r="F1224" t="str">
            <v>DER</v>
          </cell>
          <cell r="J1224">
            <v>4304070.97</v>
          </cell>
          <cell r="L1224" t="str">
            <v>RA de São José do Rio Preto</v>
          </cell>
          <cell r="M1224" t="str">
            <v>Em Estudo / Licitação em Andamento</v>
          </cell>
          <cell r="N1224">
            <v>16.627000000000002</v>
          </cell>
        </row>
        <row r="1225">
          <cell r="F1225" t="str">
            <v>DER</v>
          </cell>
          <cell r="J1225">
            <v>15793607.6</v>
          </cell>
          <cell r="L1225" t="str">
            <v>RA de Barretos</v>
          </cell>
          <cell r="M1225" t="str">
            <v>Em Estudo / Licitação em Andamento</v>
          </cell>
          <cell r="N1225">
            <v>25.299999999999997</v>
          </cell>
        </row>
        <row r="1226">
          <cell r="F1226" t="str">
            <v>DER</v>
          </cell>
          <cell r="J1226">
            <v>5053207.75</v>
          </cell>
          <cell r="L1226" t="str">
            <v>RA de São José do Rio Preto</v>
          </cell>
          <cell r="M1226" t="str">
            <v>Em Estudo / Licitação em Andamento</v>
          </cell>
          <cell r="N1226">
            <v>12.05</v>
          </cell>
        </row>
        <row r="1227">
          <cell r="F1227" t="str">
            <v>DER</v>
          </cell>
          <cell r="J1227">
            <v>13068348.57</v>
          </cell>
          <cell r="L1227" t="str">
            <v>RA de Barretos</v>
          </cell>
          <cell r="M1227" t="str">
            <v>Em Estudo / Licitação em Andamento</v>
          </cell>
          <cell r="N1227">
            <v>23.25</v>
          </cell>
        </row>
        <row r="1228">
          <cell r="F1228" t="str">
            <v>DER</v>
          </cell>
          <cell r="J1228">
            <v>7726285.6399999997</v>
          </cell>
          <cell r="L1228" t="str">
            <v>Região Metropolitana de São Paulo</v>
          </cell>
          <cell r="M1228" t="str">
            <v>Em Estudo / Licitação em Andamento</v>
          </cell>
          <cell r="N1228">
            <v>11.34</v>
          </cell>
        </row>
        <row r="1229">
          <cell r="F1229" t="str">
            <v>DER</v>
          </cell>
          <cell r="J1229">
            <v>15745790.460000001</v>
          </cell>
          <cell r="L1229" t="str">
            <v>RA de Barretos</v>
          </cell>
          <cell r="M1229" t="str">
            <v>Em Estudo / Licitação em Andamento</v>
          </cell>
          <cell r="N1229">
            <v>27.649999999999977</v>
          </cell>
        </row>
        <row r="1230">
          <cell r="F1230" t="str">
            <v>DER</v>
          </cell>
          <cell r="J1230">
            <v>10880139.880000001</v>
          </cell>
          <cell r="L1230" t="str">
            <v>Região Metropolitana de São Paulo</v>
          </cell>
          <cell r="M1230" t="str">
            <v>Em Estudo / Licitação em Andamento</v>
          </cell>
          <cell r="N1230">
            <v>17.760000000000002</v>
          </cell>
        </row>
        <row r="1231">
          <cell r="F1231" t="str">
            <v>DER</v>
          </cell>
          <cell r="J1231">
            <v>2424890.6800000002</v>
          </cell>
          <cell r="L1231" t="str">
            <v>RA de Campinas</v>
          </cell>
          <cell r="M1231" t="str">
            <v>Em Estudo / Licitação em Andamento</v>
          </cell>
          <cell r="N1231">
            <v>2.4</v>
          </cell>
        </row>
        <row r="1232">
          <cell r="F1232" t="str">
            <v>DER</v>
          </cell>
          <cell r="J1232">
            <v>21216115.5</v>
          </cell>
          <cell r="L1232" t="str">
            <v>Região Metropolitana de São Paulo</v>
          </cell>
          <cell r="M1232" t="str">
            <v>Em Estudo / Licitação em Andamento</v>
          </cell>
          <cell r="N1232">
            <v>36.160000000000004</v>
          </cell>
        </row>
        <row r="1233">
          <cell r="F1233" t="str">
            <v>DER</v>
          </cell>
          <cell r="J1233">
            <v>1297168.8500000001</v>
          </cell>
          <cell r="L1233" t="str">
            <v>RA de Campinas</v>
          </cell>
          <cell r="M1233" t="str">
            <v>Em Estudo / Licitação em Andamento</v>
          </cell>
          <cell r="N1233">
            <v>4.9000000000000004</v>
          </cell>
        </row>
        <row r="1234">
          <cell r="F1234" t="str">
            <v>DER</v>
          </cell>
          <cell r="J1234">
            <v>2930321.17</v>
          </cell>
          <cell r="L1234" t="str">
            <v>RA de Campinas</v>
          </cell>
          <cell r="M1234" t="str">
            <v>Em Estudo / Licitação em Andamento</v>
          </cell>
          <cell r="N1234">
            <v>4</v>
          </cell>
        </row>
        <row r="1235">
          <cell r="F1235" t="str">
            <v>DER</v>
          </cell>
          <cell r="J1235">
            <v>10331982.039999999</v>
          </cell>
          <cell r="L1235" t="str">
            <v>Região Metropolitana de São Paulo</v>
          </cell>
          <cell r="M1235" t="str">
            <v>Em Estudo / Licitação em Andamento</v>
          </cell>
          <cell r="N1235">
            <v>16.700000000000003</v>
          </cell>
        </row>
        <row r="1236">
          <cell r="F1236" t="str">
            <v>DER</v>
          </cell>
          <cell r="J1236">
            <v>16715166.51</v>
          </cell>
          <cell r="L1236" t="str">
            <v>Região Metropolitana de São Paulo</v>
          </cell>
          <cell r="M1236" t="str">
            <v>Em Estudo / Licitação em Andamento</v>
          </cell>
          <cell r="N1236">
            <v>31.1</v>
          </cell>
        </row>
        <row r="1237">
          <cell r="F1237" t="str">
            <v>DER</v>
          </cell>
          <cell r="J1237">
            <v>12375588.4</v>
          </cell>
          <cell r="L1237" t="str">
            <v>RA de Campinas</v>
          </cell>
          <cell r="M1237" t="str">
            <v>Em Estudo / Licitação em Andamento</v>
          </cell>
          <cell r="N1237">
            <v>19.400000000000006</v>
          </cell>
        </row>
        <row r="1238">
          <cell r="F1238" t="str">
            <v>DER</v>
          </cell>
          <cell r="J1238">
            <v>20530232.27</v>
          </cell>
          <cell r="L1238" t="str">
            <v>Região Metropolitana de São Paulo</v>
          </cell>
          <cell r="M1238" t="str">
            <v>Em Estudo / Licitação em Andamento</v>
          </cell>
          <cell r="N1238">
            <v>23.6</v>
          </cell>
        </row>
        <row r="1239">
          <cell r="F1239" t="str">
            <v>DER</v>
          </cell>
          <cell r="J1239">
            <v>9628711.4199999999</v>
          </cell>
          <cell r="L1239" t="str">
            <v>RA de Campinas</v>
          </cell>
          <cell r="M1239" t="str">
            <v>Em Estudo / Licitação em Andamento</v>
          </cell>
          <cell r="N1239">
            <v>29.699999999999989</v>
          </cell>
        </row>
        <row r="1240">
          <cell r="F1240" t="str">
            <v>DER</v>
          </cell>
          <cell r="J1240">
            <v>23340644.57</v>
          </cell>
          <cell r="L1240" t="str">
            <v>Região Metropolitana de São Paulo</v>
          </cell>
          <cell r="M1240" t="str">
            <v>Em Estudo / Licitação em Andamento</v>
          </cell>
          <cell r="N1240">
            <v>51.25</v>
          </cell>
        </row>
        <row r="1241">
          <cell r="F1241" t="str">
            <v>DER</v>
          </cell>
          <cell r="J1241">
            <v>3016585.11</v>
          </cell>
          <cell r="L1241" t="str">
            <v>RA de Campinas</v>
          </cell>
          <cell r="M1241" t="str">
            <v>Em Estudo / Licitação em Andamento</v>
          </cell>
          <cell r="N1241">
            <v>6</v>
          </cell>
        </row>
        <row r="1242">
          <cell r="F1242" t="str">
            <v>DER</v>
          </cell>
          <cell r="J1242">
            <v>54795171.880000003</v>
          </cell>
          <cell r="L1242" t="str">
            <v>RA de Campinas</v>
          </cell>
          <cell r="M1242" t="str">
            <v>Em Estudo / Licitação em Andamento</v>
          </cell>
          <cell r="N1242">
            <v>39.200000000000003</v>
          </cell>
        </row>
        <row r="1243">
          <cell r="F1243" t="str">
            <v>DER</v>
          </cell>
          <cell r="J1243">
            <v>12499184.42</v>
          </cell>
          <cell r="L1243" t="str">
            <v>Região Metropolitana de São Paulo</v>
          </cell>
          <cell r="M1243" t="str">
            <v>Em Estudo / Licitação em Andamento</v>
          </cell>
          <cell r="N1243">
            <v>14.500000000000007</v>
          </cell>
        </row>
        <row r="1244">
          <cell r="F1244" t="str">
            <v>DER</v>
          </cell>
          <cell r="J1244">
            <v>11081582.390000001</v>
          </cell>
          <cell r="L1244" t="str">
            <v>RA de Sorocaba</v>
          </cell>
          <cell r="M1244" t="str">
            <v>Em Estudo / Licitação em Andamento</v>
          </cell>
          <cell r="N1244">
            <v>14.89</v>
          </cell>
        </row>
        <row r="1245">
          <cell r="F1245" t="str">
            <v>DER</v>
          </cell>
          <cell r="J1245">
            <v>7776578.6799999997</v>
          </cell>
          <cell r="L1245" t="str">
            <v>RA de Campinas</v>
          </cell>
          <cell r="M1245" t="str">
            <v>Em Estudo / Licitação em Andamento</v>
          </cell>
          <cell r="N1245">
            <v>8.6</v>
          </cell>
        </row>
        <row r="1246">
          <cell r="F1246" t="str">
            <v>DER</v>
          </cell>
          <cell r="J1246">
            <v>9513220.7699999996</v>
          </cell>
          <cell r="L1246" t="str">
            <v>RA de Araçatuba</v>
          </cell>
          <cell r="M1246" t="str">
            <v>Em Estudo / Licitação em Andamento</v>
          </cell>
          <cell r="N1246">
            <v>21.600000000000023</v>
          </cell>
        </row>
        <row r="1247">
          <cell r="F1247" t="str">
            <v>DER</v>
          </cell>
          <cell r="J1247">
            <v>20869276.539999999</v>
          </cell>
          <cell r="L1247" t="str">
            <v>RA de Sorocaba</v>
          </cell>
          <cell r="M1247" t="str">
            <v>Em Estudo / Licitação em Andamento</v>
          </cell>
          <cell r="N1247">
            <v>15.259999999999991</v>
          </cell>
        </row>
        <row r="1248">
          <cell r="F1248" t="str">
            <v>DER</v>
          </cell>
          <cell r="J1248">
            <v>7267053.5999999996</v>
          </cell>
          <cell r="L1248" t="str">
            <v>RA de Araçatuba</v>
          </cell>
          <cell r="M1248" t="str">
            <v>Em Estudo / Licitação em Andamento</v>
          </cell>
          <cell r="N1248">
            <v>24</v>
          </cell>
        </row>
        <row r="1249">
          <cell r="F1249" t="str">
            <v>DER</v>
          </cell>
          <cell r="J1249">
            <v>6410478.5899999999</v>
          </cell>
          <cell r="L1249" t="str">
            <v>RA de Araçatuba</v>
          </cell>
          <cell r="M1249" t="str">
            <v>Em Estudo / Licitação em Andamento</v>
          </cell>
          <cell r="N1249">
            <v>28.95</v>
          </cell>
        </row>
        <row r="1250">
          <cell r="F1250" t="str">
            <v>DER</v>
          </cell>
          <cell r="J1250">
            <v>8064970.3600000003</v>
          </cell>
          <cell r="L1250" t="str">
            <v>RA de Presidente Prudente</v>
          </cell>
          <cell r="M1250" t="str">
            <v>Em Estudo / Licitação em Andamento</v>
          </cell>
          <cell r="N1250">
            <v>35.520000000000003</v>
          </cell>
        </row>
        <row r="1251">
          <cell r="F1251" t="str">
            <v>DER</v>
          </cell>
          <cell r="J1251">
            <v>8320616.2800000003</v>
          </cell>
          <cell r="L1251" t="str">
            <v>RA de Araçatuba</v>
          </cell>
          <cell r="M1251" t="str">
            <v>Em Estudo / Licitação em Andamento</v>
          </cell>
          <cell r="N1251">
            <v>14.97999999999999</v>
          </cell>
        </row>
        <row r="1252">
          <cell r="F1252" t="str">
            <v>DER</v>
          </cell>
          <cell r="J1252">
            <v>1594999.68</v>
          </cell>
          <cell r="L1252" t="str">
            <v>RA de Presidente Prudente</v>
          </cell>
          <cell r="M1252" t="str">
            <v>Em Estudo / Licitação em Andamento</v>
          </cell>
          <cell r="N1252">
            <v>47.86</v>
          </cell>
        </row>
        <row r="1253">
          <cell r="F1253" t="str">
            <v>DER</v>
          </cell>
          <cell r="J1253">
            <v>1321412.7</v>
          </cell>
          <cell r="L1253" t="str">
            <v>RA de Araçatuba</v>
          </cell>
          <cell r="M1253" t="str">
            <v>Em Estudo / Licitação em Andamento</v>
          </cell>
          <cell r="N1253">
            <v>2.7429999999999999</v>
          </cell>
        </row>
        <row r="1254">
          <cell r="F1254" t="str">
            <v>DER</v>
          </cell>
          <cell r="J1254">
            <v>8996548.5999999996</v>
          </cell>
          <cell r="L1254" t="str">
            <v>RA de Presidente Prudente</v>
          </cell>
          <cell r="M1254" t="str">
            <v>Em Estudo / Licitação em Andamento</v>
          </cell>
          <cell r="N1254">
            <v>44.75</v>
          </cell>
        </row>
        <row r="1255">
          <cell r="F1255" t="str">
            <v>DER</v>
          </cell>
          <cell r="J1255">
            <v>3177587.44</v>
          </cell>
          <cell r="L1255" t="str">
            <v>RA de Araçatuba</v>
          </cell>
          <cell r="M1255" t="str">
            <v>Em Estudo / Licitação em Andamento</v>
          </cell>
          <cell r="N1255">
            <v>3.88</v>
          </cell>
        </row>
        <row r="1256">
          <cell r="F1256" t="str">
            <v>DER</v>
          </cell>
          <cell r="J1256">
            <v>3294078.97</v>
          </cell>
          <cell r="L1256" t="str">
            <v>RA de Presidente Prudente</v>
          </cell>
          <cell r="M1256" t="str">
            <v>Em Estudo / Licitação em Andamento</v>
          </cell>
          <cell r="N1256">
            <v>26</v>
          </cell>
        </row>
        <row r="1257">
          <cell r="F1257" t="str">
            <v>DER</v>
          </cell>
          <cell r="J1257">
            <v>8839686.6400000006</v>
          </cell>
          <cell r="L1257" t="str">
            <v>RA de Presidente Prudente</v>
          </cell>
          <cell r="M1257" t="str">
            <v>Em Estudo / Licitação em Andamento</v>
          </cell>
          <cell r="N1257">
            <v>21.240000000000002</v>
          </cell>
        </row>
        <row r="1258">
          <cell r="F1258" t="str">
            <v>DER</v>
          </cell>
          <cell r="J1258">
            <v>7987481.7199999997</v>
          </cell>
          <cell r="L1258" t="str">
            <v>RA de Presidente Prudente</v>
          </cell>
          <cell r="M1258" t="str">
            <v>Em Estudo / Licitação em Andamento</v>
          </cell>
          <cell r="N1258">
            <v>55.3</v>
          </cell>
        </row>
        <row r="1259">
          <cell r="F1259" t="str">
            <v>DER</v>
          </cell>
          <cell r="J1259">
            <v>7757863.96</v>
          </cell>
          <cell r="L1259" t="str">
            <v>RA de Presidente Prudente</v>
          </cell>
          <cell r="M1259" t="str">
            <v>Em Estudo / Licitação em Andamento</v>
          </cell>
          <cell r="N1259">
            <v>19.7</v>
          </cell>
        </row>
        <row r="1260">
          <cell r="F1260" t="str">
            <v>DER</v>
          </cell>
          <cell r="J1260">
            <v>6940257.2199999997</v>
          </cell>
          <cell r="L1260" t="str">
            <v>RA de Presidente Prudente</v>
          </cell>
          <cell r="M1260" t="str">
            <v>Em Estudo / Licitação em Andamento</v>
          </cell>
          <cell r="N1260">
            <v>49.2</v>
          </cell>
        </row>
        <row r="1261">
          <cell r="F1261" t="str">
            <v>DER</v>
          </cell>
          <cell r="J1261">
            <v>45309.45</v>
          </cell>
          <cell r="L1261" t="str">
            <v>RA de Campinas</v>
          </cell>
          <cell r="M1261" t="str">
            <v>Concluído</v>
          </cell>
          <cell r="N1261">
            <v>0</v>
          </cell>
        </row>
        <row r="1262">
          <cell r="F1262" t="str">
            <v>DER</v>
          </cell>
          <cell r="J1262">
            <v>1591291.67</v>
          </cell>
          <cell r="L1262" t="str">
            <v>RA de São José dos Campos</v>
          </cell>
          <cell r="M1262" t="str">
            <v>Concluído</v>
          </cell>
          <cell r="N1262">
            <v>0</v>
          </cell>
        </row>
        <row r="1263">
          <cell r="F1263" t="str">
            <v>DER</v>
          </cell>
          <cell r="J1263">
            <v>9836921.9199999999</v>
          </cell>
          <cell r="L1263" t="str">
            <v>RA de Itapeva</v>
          </cell>
          <cell r="M1263" t="str">
            <v>Concluído</v>
          </cell>
          <cell r="N1263">
            <v>0</v>
          </cell>
        </row>
        <row r="1264">
          <cell r="F1264" t="str">
            <v>DER</v>
          </cell>
          <cell r="J1264">
            <v>62107596.619999997</v>
          </cell>
          <cell r="L1264" t="str">
            <v>RA de Registro</v>
          </cell>
          <cell r="M1264" t="str">
            <v>Concluído</v>
          </cell>
          <cell r="N1264">
            <v>35.840000000000003</v>
          </cell>
        </row>
        <row r="1265">
          <cell r="F1265" t="str">
            <v>DER</v>
          </cell>
          <cell r="J1265">
            <v>1167784.28</v>
          </cell>
          <cell r="L1265" t="str">
            <v>RA de Itapeva</v>
          </cell>
          <cell r="M1265" t="str">
            <v>Concluído</v>
          </cell>
          <cell r="N1265">
            <v>0</v>
          </cell>
        </row>
        <row r="1266">
          <cell r="F1266" t="str">
            <v>DER</v>
          </cell>
          <cell r="J1266">
            <v>6236961.1799999997</v>
          </cell>
          <cell r="L1266" t="str">
            <v>RA de Itapeva</v>
          </cell>
          <cell r="M1266" t="str">
            <v>Concluído</v>
          </cell>
          <cell r="N1266">
            <v>5.85</v>
          </cell>
        </row>
        <row r="1267">
          <cell r="F1267" t="str">
            <v>DER</v>
          </cell>
          <cell r="J1267">
            <v>12090395.68</v>
          </cell>
          <cell r="L1267" t="str">
            <v>RA de Sorocaba</v>
          </cell>
          <cell r="M1267" t="str">
            <v>Concluído</v>
          </cell>
          <cell r="N1267">
            <v>2.1280000000000001</v>
          </cell>
        </row>
        <row r="1268">
          <cell r="F1268" t="str">
            <v>DER</v>
          </cell>
          <cell r="J1268">
            <v>13478293.16</v>
          </cell>
          <cell r="L1268" t="str">
            <v>RA de Presidente Prudente</v>
          </cell>
          <cell r="M1268" t="str">
            <v>Concluído</v>
          </cell>
          <cell r="N1268">
            <v>4.28</v>
          </cell>
        </row>
        <row r="1269">
          <cell r="F1269" t="str">
            <v>DER</v>
          </cell>
          <cell r="J1269">
            <v>5931020.1399999997</v>
          </cell>
          <cell r="L1269" t="str">
            <v>RA de Barretos</v>
          </cell>
          <cell r="M1269" t="str">
            <v>Concluído</v>
          </cell>
          <cell r="N1269">
            <v>6.1</v>
          </cell>
        </row>
        <row r="1270">
          <cell r="F1270" t="str">
            <v>DER</v>
          </cell>
          <cell r="J1270">
            <v>3007905.16</v>
          </cell>
          <cell r="L1270" t="str">
            <v>RA de São José dos Campos</v>
          </cell>
          <cell r="M1270" t="str">
            <v>Concluído</v>
          </cell>
          <cell r="N1270">
            <v>2.5</v>
          </cell>
        </row>
        <row r="1271">
          <cell r="F1271" t="str">
            <v>DER</v>
          </cell>
          <cell r="J1271">
            <v>5475064.25</v>
          </cell>
          <cell r="L1271" t="str">
            <v>RA de São José dos Campos</v>
          </cell>
          <cell r="M1271" t="str">
            <v>Concluído</v>
          </cell>
          <cell r="N1271">
            <v>6.02</v>
          </cell>
        </row>
        <row r="1272">
          <cell r="F1272" t="str">
            <v>DER</v>
          </cell>
          <cell r="J1272">
            <v>2827046.69</v>
          </cell>
          <cell r="L1272" t="str">
            <v>Região Metropolitana de São Paulo</v>
          </cell>
          <cell r="M1272" t="str">
            <v>Concluído</v>
          </cell>
          <cell r="N1272">
            <v>3.2</v>
          </cell>
        </row>
        <row r="1273">
          <cell r="F1273" t="str">
            <v>DER</v>
          </cell>
          <cell r="J1273">
            <v>5171816.6500000004</v>
          </cell>
          <cell r="L1273" t="str">
            <v>RA de Araçatuba</v>
          </cell>
          <cell r="M1273" t="str">
            <v>Concluído</v>
          </cell>
          <cell r="N1273">
            <v>8.0500000000000007</v>
          </cell>
        </row>
        <row r="1274">
          <cell r="F1274" t="str">
            <v>DER</v>
          </cell>
          <cell r="J1274">
            <v>786662</v>
          </cell>
          <cell r="L1274" t="str">
            <v>RA de Presidente Prudente</v>
          </cell>
          <cell r="M1274" t="str">
            <v>Em Execução</v>
          </cell>
          <cell r="N1274">
            <v>0</v>
          </cell>
        </row>
        <row r="1275">
          <cell r="F1275" t="str">
            <v>DER</v>
          </cell>
          <cell r="J1275">
            <v>1426088.14</v>
          </cell>
          <cell r="L1275" t="str">
            <v>RA Central</v>
          </cell>
          <cell r="M1275" t="str">
            <v>Concluído</v>
          </cell>
          <cell r="N1275">
            <v>2.1</v>
          </cell>
        </row>
        <row r="1276">
          <cell r="F1276" t="str">
            <v>DER</v>
          </cell>
          <cell r="J1276">
            <v>19894393.289999999</v>
          </cell>
          <cell r="L1276" t="str">
            <v>RA de São José dos Campos</v>
          </cell>
          <cell r="M1276" t="str">
            <v>Concluído</v>
          </cell>
          <cell r="N1276">
            <v>13.97</v>
          </cell>
        </row>
        <row r="1277">
          <cell r="F1277" t="str">
            <v>DER</v>
          </cell>
          <cell r="J1277">
            <v>31577777.710000001</v>
          </cell>
          <cell r="L1277" t="str">
            <v>RA de São José dos Campos</v>
          </cell>
          <cell r="M1277" t="str">
            <v>Concluído</v>
          </cell>
          <cell r="N1277">
            <v>17.66</v>
          </cell>
        </row>
        <row r="1278">
          <cell r="F1278" t="str">
            <v>DER</v>
          </cell>
          <cell r="J1278">
            <v>37174065.310000002</v>
          </cell>
          <cell r="L1278" t="str">
            <v>RA de Ribeirão Preto</v>
          </cell>
          <cell r="M1278" t="str">
            <v>Concluído</v>
          </cell>
          <cell r="N1278">
            <v>14</v>
          </cell>
        </row>
        <row r="1279">
          <cell r="F1279" t="str">
            <v>DER</v>
          </cell>
          <cell r="J1279">
            <v>486786.92</v>
          </cell>
          <cell r="L1279" t="str">
            <v>RA de Campinas</v>
          </cell>
          <cell r="M1279" t="str">
            <v>Obra contratada a iniciar</v>
          </cell>
          <cell r="N1279">
            <v>0</v>
          </cell>
        </row>
        <row r="1280">
          <cell r="F1280" t="str">
            <v>DER</v>
          </cell>
          <cell r="J1280">
            <v>79819604.560000002</v>
          </cell>
          <cell r="L1280" t="str">
            <v>Região Metropolitana de São Paulo</v>
          </cell>
          <cell r="M1280" t="str">
            <v>Em Estudo / Licitação em Andamento</v>
          </cell>
          <cell r="N1280">
            <v>3.0799999999999983</v>
          </cell>
        </row>
        <row r="1281">
          <cell r="F1281" t="str">
            <v>DER</v>
          </cell>
          <cell r="J1281">
            <v>1222000</v>
          </cell>
          <cell r="L1281" t="str">
            <v>RA de Itapeva</v>
          </cell>
          <cell r="M1281" t="str">
            <v>Em Execução</v>
          </cell>
          <cell r="N1281">
            <v>0</v>
          </cell>
        </row>
        <row r="1282">
          <cell r="F1282" t="str">
            <v>DER</v>
          </cell>
          <cell r="J1282">
            <v>12262072.34</v>
          </cell>
          <cell r="L1282" t="str">
            <v>RA de Presidente Prudente</v>
          </cell>
          <cell r="M1282" t="str">
            <v>Em Execução</v>
          </cell>
          <cell r="N1282">
            <v>26.31</v>
          </cell>
        </row>
        <row r="1283">
          <cell r="F1283" t="str">
            <v>DER</v>
          </cell>
          <cell r="J1283">
            <v>1098388.57</v>
          </cell>
          <cell r="L1283" t="str">
            <v>RA de Sorocaba</v>
          </cell>
          <cell r="M1283" t="str">
            <v>Concluído</v>
          </cell>
          <cell r="N1283">
            <v>0</v>
          </cell>
        </row>
        <row r="1284">
          <cell r="F1284" t="str">
            <v>DER</v>
          </cell>
          <cell r="J1284">
            <v>2884409.74</v>
          </cell>
          <cell r="L1284" t="str">
            <v>RA de Marília</v>
          </cell>
          <cell r="M1284" t="str">
            <v>Em execução</v>
          </cell>
          <cell r="N1284">
            <v>0</v>
          </cell>
        </row>
        <row r="1285">
          <cell r="F1285" t="str">
            <v>DER</v>
          </cell>
          <cell r="J1285">
            <v>6389254.79</v>
          </cell>
          <cell r="L1285" t="str">
            <v>Região Metropolitana de São Paulo</v>
          </cell>
          <cell r="M1285" t="str">
            <v>Concluído</v>
          </cell>
          <cell r="N1285">
            <v>0</v>
          </cell>
        </row>
        <row r="1286">
          <cell r="F1286" t="str">
            <v>DER</v>
          </cell>
          <cell r="J1286">
            <v>1541865.83</v>
          </cell>
          <cell r="L1286" t="str">
            <v>RA de Campinas</v>
          </cell>
          <cell r="M1286" t="str">
            <v>Concluído</v>
          </cell>
          <cell r="N1286">
            <v>0</v>
          </cell>
        </row>
        <row r="1287">
          <cell r="F1287" t="str">
            <v>DER</v>
          </cell>
          <cell r="J1287">
            <v>57311709.75</v>
          </cell>
          <cell r="L1287" t="str">
            <v>RA de Campinas</v>
          </cell>
          <cell r="M1287" t="str">
            <v>Concluído</v>
          </cell>
          <cell r="N1287">
            <v>24.681999999999999</v>
          </cell>
        </row>
        <row r="1288">
          <cell r="F1288" t="str">
            <v>DER</v>
          </cell>
          <cell r="J1288">
            <v>1177052.67</v>
          </cell>
          <cell r="L1288" t="str">
            <v>RA de Campinas</v>
          </cell>
          <cell r="M1288" t="str">
            <v>Em Estudo / Licitação em Andamento</v>
          </cell>
          <cell r="N1288">
            <v>0</v>
          </cell>
        </row>
        <row r="1289">
          <cell r="F1289" t="str">
            <v>DER</v>
          </cell>
          <cell r="J1289">
            <v>4643811.79</v>
          </cell>
          <cell r="L1289" t="str">
            <v>RA de São José dos Campos</v>
          </cell>
          <cell r="M1289" t="str">
            <v>Em Execução</v>
          </cell>
          <cell r="N1289">
            <v>0</v>
          </cell>
        </row>
        <row r="1290">
          <cell r="F1290" t="str">
            <v>DER</v>
          </cell>
          <cell r="J1290">
            <v>155432580.47999999</v>
          </cell>
          <cell r="L1290" t="str">
            <v>Região Metropolitana de São Paulo</v>
          </cell>
          <cell r="M1290" t="str">
            <v>Em Estudo / Licitação em Andamento</v>
          </cell>
          <cell r="N1290">
            <v>4.0400000000000027</v>
          </cell>
        </row>
        <row r="1291">
          <cell r="F1291" t="str">
            <v>DER</v>
          </cell>
          <cell r="J1291">
            <v>991542.62</v>
          </cell>
          <cell r="L1291" t="str">
            <v>RA de Campinas</v>
          </cell>
          <cell r="M1291" t="str">
            <v>Concluído</v>
          </cell>
          <cell r="N1291">
            <v>0</v>
          </cell>
        </row>
        <row r="1292">
          <cell r="F1292" t="str">
            <v>DER</v>
          </cell>
          <cell r="J1292">
            <v>21091616.699999999</v>
          </cell>
          <cell r="L1292" t="str">
            <v>Região Metropolitana de São Paulo</v>
          </cell>
          <cell r="M1292" t="str">
            <v>Em execução</v>
          </cell>
          <cell r="N1292">
            <v>0</v>
          </cell>
        </row>
        <row r="1293">
          <cell r="F1293" t="str">
            <v>DER</v>
          </cell>
          <cell r="J1293">
            <v>1849999.87</v>
          </cell>
          <cell r="L1293" t="str">
            <v>RA de Campinas</v>
          </cell>
          <cell r="M1293" t="str">
            <v>Obra Contratada a Iniciar</v>
          </cell>
          <cell r="N1293">
            <v>0</v>
          </cell>
        </row>
        <row r="1294">
          <cell r="F1294" t="str">
            <v>DER</v>
          </cell>
          <cell r="J1294">
            <v>63626233.799999997</v>
          </cell>
          <cell r="L1294" t="str">
            <v>RA de São José dos Campos</v>
          </cell>
          <cell r="M1294" t="str">
            <v>Em Execução</v>
          </cell>
          <cell r="N1294">
            <v>20.5</v>
          </cell>
        </row>
        <row r="1295">
          <cell r="F1295" t="str">
            <v>DER</v>
          </cell>
          <cell r="J1295">
            <v>378006516.91000003</v>
          </cell>
          <cell r="L1295" t="str">
            <v>RA de Registro</v>
          </cell>
          <cell r="M1295" t="str">
            <v>Em Estudo / Licitação em Andamento</v>
          </cell>
          <cell r="N1295">
            <v>56.51</v>
          </cell>
        </row>
        <row r="1296">
          <cell r="F1296" t="str">
            <v>DER</v>
          </cell>
          <cell r="J1296">
            <v>2193207.23</v>
          </cell>
          <cell r="L1296" t="str">
            <v>RA Central</v>
          </cell>
          <cell r="M1296" t="str">
            <v>Concluído</v>
          </cell>
          <cell r="N1296">
            <v>0</v>
          </cell>
        </row>
        <row r="1297">
          <cell r="F1297" t="str">
            <v>DER</v>
          </cell>
          <cell r="J1297">
            <v>596001.98</v>
          </cell>
          <cell r="L1297" t="str">
            <v>Região Metropolitana de São Paulo</v>
          </cell>
          <cell r="M1297" t="str">
            <v>Concluído</v>
          </cell>
          <cell r="N1297">
            <v>0</v>
          </cell>
        </row>
        <row r="1298">
          <cell r="F1298" t="str">
            <v>DER</v>
          </cell>
          <cell r="J1298">
            <v>1761666.26</v>
          </cell>
          <cell r="L1298" t="str">
            <v>Região Metropolitana de São Paulo</v>
          </cell>
          <cell r="M1298" t="str">
            <v>Em Execução</v>
          </cell>
          <cell r="N1298">
            <v>0</v>
          </cell>
        </row>
        <row r="1299">
          <cell r="F1299" t="str">
            <v>DER</v>
          </cell>
          <cell r="J1299">
            <v>2972985.1</v>
          </cell>
          <cell r="L1299" t="str">
            <v>RA de São José dos Campos</v>
          </cell>
          <cell r="M1299" t="str">
            <v>Em Execução</v>
          </cell>
          <cell r="N1299">
            <v>0</v>
          </cell>
        </row>
        <row r="1300">
          <cell r="F1300" t="str">
            <v>DER</v>
          </cell>
          <cell r="J1300">
            <v>1102700</v>
          </cell>
          <cell r="L1300" t="str">
            <v>RA de Marília</v>
          </cell>
          <cell r="M1300" t="str">
            <v>Concluído</v>
          </cell>
          <cell r="N1300">
            <v>0</v>
          </cell>
        </row>
        <row r="1301">
          <cell r="F1301" t="str">
            <v>DER</v>
          </cell>
          <cell r="J1301">
            <v>2193353.7999999998</v>
          </cell>
          <cell r="L1301" t="str">
            <v>RA de Franca</v>
          </cell>
          <cell r="M1301" t="str">
            <v>Concluído</v>
          </cell>
          <cell r="N1301">
            <v>0</v>
          </cell>
        </row>
        <row r="1302">
          <cell r="F1302" t="str">
            <v>DER</v>
          </cell>
          <cell r="J1302">
            <v>795943.9</v>
          </cell>
          <cell r="L1302" t="str">
            <v>RA de Ribeirão Preto</v>
          </cell>
          <cell r="M1302" t="str">
            <v>Em Execução</v>
          </cell>
          <cell r="N1302">
            <v>0</v>
          </cell>
        </row>
        <row r="1303">
          <cell r="F1303" t="str">
            <v>DER</v>
          </cell>
          <cell r="J1303">
            <v>5915680.9199999999</v>
          </cell>
          <cell r="L1303" t="str">
            <v>Região Metropolitana de São Paulo</v>
          </cell>
          <cell r="M1303" t="str">
            <v>Em Execução</v>
          </cell>
          <cell r="N1303">
            <v>5.4</v>
          </cell>
        </row>
        <row r="1304">
          <cell r="F1304" t="str">
            <v>DER</v>
          </cell>
          <cell r="J1304">
            <v>1341990</v>
          </cell>
          <cell r="L1304" t="str">
            <v>RA de Itapeva</v>
          </cell>
          <cell r="M1304" t="str">
            <v>Em Execução</v>
          </cell>
          <cell r="N1304">
            <v>0</v>
          </cell>
        </row>
        <row r="1305">
          <cell r="F1305" t="str">
            <v>DER</v>
          </cell>
          <cell r="J1305">
            <v>366000</v>
          </cell>
          <cell r="L1305" t="str">
            <v>RA de Registro</v>
          </cell>
          <cell r="M1305" t="str">
            <v>Em Execução</v>
          </cell>
          <cell r="N1305">
            <v>0</v>
          </cell>
        </row>
        <row r="1306">
          <cell r="F1306" t="str">
            <v>DER</v>
          </cell>
          <cell r="J1306">
            <v>18600000</v>
          </cell>
          <cell r="L1306" t="str">
            <v>RA de Marília</v>
          </cell>
          <cell r="M1306" t="str">
            <v>Em Execução</v>
          </cell>
          <cell r="N1306">
            <v>0.71199999999999997</v>
          </cell>
        </row>
        <row r="1307">
          <cell r="F1307" t="str">
            <v>DER</v>
          </cell>
          <cell r="J1307">
            <v>3997899.08</v>
          </cell>
          <cell r="L1307" t="str">
            <v>RA de São José dos Campos</v>
          </cell>
          <cell r="M1307" t="str">
            <v>Em Execução</v>
          </cell>
          <cell r="N1307">
            <v>0</v>
          </cell>
        </row>
        <row r="1308">
          <cell r="F1308" t="str">
            <v>DER</v>
          </cell>
          <cell r="J1308">
            <v>1158420.76</v>
          </cell>
          <cell r="L1308" t="str">
            <v>RA de São José dos Campos</v>
          </cell>
          <cell r="M1308" t="str">
            <v>Em Execução</v>
          </cell>
          <cell r="N1308">
            <v>0</v>
          </cell>
        </row>
        <row r="1309">
          <cell r="F1309" t="str">
            <v>DER</v>
          </cell>
          <cell r="J1309">
            <v>4850000</v>
          </cell>
          <cell r="L1309" t="str">
            <v>RA de Registro</v>
          </cell>
          <cell r="M1309" t="str">
            <v>Em Execução</v>
          </cell>
          <cell r="N1309">
            <v>0</v>
          </cell>
        </row>
        <row r="1310">
          <cell r="F1310" t="str">
            <v>DER</v>
          </cell>
          <cell r="J1310">
            <v>425000</v>
          </cell>
          <cell r="L1310" t="str">
            <v>RA de Campinas</v>
          </cell>
          <cell r="M1310" t="str">
            <v>Em Execução</v>
          </cell>
          <cell r="N1310">
            <v>0</v>
          </cell>
        </row>
        <row r="1311">
          <cell r="F1311" t="str">
            <v>ARTESP</v>
          </cell>
          <cell r="J1311">
            <v>0</v>
          </cell>
          <cell r="L1311" t="str">
            <v>RA de Campinas</v>
          </cell>
          <cell r="M1311" t="str">
            <v>Concluído</v>
          </cell>
          <cell r="N1311">
            <v>0</v>
          </cell>
        </row>
        <row r="1312">
          <cell r="F1312" t="str">
            <v>DER</v>
          </cell>
          <cell r="J1312">
            <v>5853251</v>
          </cell>
          <cell r="L1312" t="str">
            <v>RA de São José do Rio Preto</v>
          </cell>
          <cell r="M1312" t="str">
            <v>Em Execução</v>
          </cell>
          <cell r="N1312">
            <v>0</v>
          </cell>
        </row>
        <row r="1313">
          <cell r="F1313" t="str">
            <v>ARTESP</v>
          </cell>
          <cell r="J1313">
            <v>0</v>
          </cell>
          <cell r="L1313" t="str">
            <v>RA de Campinas</v>
          </cell>
          <cell r="M1313" t="str">
            <v>Concluído</v>
          </cell>
          <cell r="N1313">
            <v>0</v>
          </cell>
        </row>
        <row r="1314">
          <cell r="F1314" t="str">
            <v>DER</v>
          </cell>
          <cell r="J1314">
            <v>3699999.89</v>
          </cell>
          <cell r="L1314" t="str">
            <v>RA de Bauru</v>
          </cell>
          <cell r="M1314" t="str">
            <v>Em Execução</v>
          </cell>
          <cell r="N1314">
            <v>0</v>
          </cell>
        </row>
        <row r="1315">
          <cell r="F1315" t="str">
            <v>ARTESP</v>
          </cell>
          <cell r="J1315">
            <v>3345093.3769</v>
          </cell>
          <cell r="L1315" t="str">
            <v>RA de Campinas</v>
          </cell>
          <cell r="M1315" t="str">
            <v>Concluído</v>
          </cell>
          <cell r="N1315">
            <v>6.3</v>
          </cell>
        </row>
        <row r="1316">
          <cell r="F1316" t="str">
            <v>DER</v>
          </cell>
          <cell r="J1316">
            <v>616910.44999999995</v>
          </cell>
          <cell r="L1316" t="str">
            <v>RA de São José do Rio Preto</v>
          </cell>
          <cell r="M1316" t="str">
            <v>Em Execução</v>
          </cell>
          <cell r="N1316">
            <v>1</v>
          </cell>
        </row>
        <row r="1317">
          <cell r="F1317" t="str">
            <v>ARTESP</v>
          </cell>
          <cell r="J1317">
            <v>3185803.2656</v>
          </cell>
          <cell r="L1317" t="str">
            <v>RA de Campinas</v>
          </cell>
          <cell r="M1317" t="str">
            <v>Concluído</v>
          </cell>
          <cell r="N1317">
            <v>6.0000000000000009</v>
          </cell>
        </row>
        <row r="1318">
          <cell r="F1318" t="str">
            <v>DER</v>
          </cell>
          <cell r="J1318">
            <v>624830.23</v>
          </cell>
          <cell r="L1318" t="str">
            <v>RA de Presidente Prudente</v>
          </cell>
          <cell r="M1318" t="str">
            <v>Em Execução</v>
          </cell>
          <cell r="N1318">
            <v>0</v>
          </cell>
        </row>
        <row r="1319">
          <cell r="F1319" t="str">
            <v>ARTESP</v>
          </cell>
          <cell r="J1319">
            <v>5546802.3355999999</v>
          </cell>
          <cell r="L1319" t="str">
            <v>RA de Campinas</v>
          </cell>
          <cell r="M1319" t="str">
            <v>Concluído</v>
          </cell>
          <cell r="N1319">
            <v>0</v>
          </cell>
        </row>
        <row r="1320">
          <cell r="F1320" t="str">
            <v>DER</v>
          </cell>
          <cell r="J1320">
            <v>3690000</v>
          </cell>
          <cell r="L1320" t="str">
            <v>RA de Campinas</v>
          </cell>
          <cell r="M1320" t="str">
            <v>Em Execução</v>
          </cell>
          <cell r="N1320">
            <v>0</v>
          </cell>
        </row>
        <row r="1321">
          <cell r="F1321" t="str">
            <v>ARTESP</v>
          </cell>
          <cell r="J1321">
            <v>5101702.8518000003</v>
          </cell>
          <cell r="L1321" t="str">
            <v>RA de Campinas</v>
          </cell>
          <cell r="M1321" t="str">
            <v>Concluído</v>
          </cell>
          <cell r="N1321">
            <v>0</v>
          </cell>
        </row>
        <row r="1322">
          <cell r="F1322" t="str">
            <v>ARTESP</v>
          </cell>
          <cell r="J1322">
            <v>5101702.8518000003</v>
          </cell>
          <cell r="L1322" t="str">
            <v>RA de Campinas</v>
          </cell>
          <cell r="M1322" t="str">
            <v>Concluído</v>
          </cell>
          <cell r="N1322">
            <v>0</v>
          </cell>
        </row>
        <row r="1323">
          <cell r="F1323" t="str">
            <v>ARTESP</v>
          </cell>
          <cell r="J1323">
            <v>5101702.8518000003</v>
          </cell>
          <cell r="L1323" t="str">
            <v>RA de Campinas</v>
          </cell>
          <cell r="M1323" t="str">
            <v>Concluído</v>
          </cell>
          <cell r="N1323">
            <v>0</v>
          </cell>
        </row>
        <row r="1324">
          <cell r="F1324" t="str">
            <v>ARTESP</v>
          </cell>
          <cell r="J1324">
            <v>5101702.8518000003</v>
          </cell>
          <cell r="L1324" t="str">
            <v>RA de Campinas</v>
          </cell>
          <cell r="M1324" t="str">
            <v>Obra Contratada a Iniciar</v>
          </cell>
          <cell r="N1324">
            <v>0</v>
          </cell>
        </row>
        <row r="1325">
          <cell r="F1325" t="str">
            <v>ARTESP</v>
          </cell>
          <cell r="J1325">
            <v>5701748.9594000001</v>
          </cell>
          <cell r="L1325" t="str">
            <v>RA de São José dos Campos</v>
          </cell>
          <cell r="M1325" t="str">
            <v>Concluído</v>
          </cell>
          <cell r="N1325">
            <v>0</v>
          </cell>
        </row>
        <row r="1326">
          <cell r="F1326" t="str">
            <v>ARTESP</v>
          </cell>
          <cell r="J1326">
            <v>5276849.3405999998</v>
          </cell>
          <cell r="L1326" t="str">
            <v>RA de Campinas</v>
          </cell>
          <cell r="M1326" t="str">
            <v>Concluído</v>
          </cell>
          <cell r="N1326">
            <v>0</v>
          </cell>
        </row>
        <row r="1327">
          <cell r="F1327" t="str">
            <v>ARTESP</v>
          </cell>
          <cell r="J1327">
            <v>6909525.0873999996</v>
          </cell>
          <cell r="L1327" t="str">
            <v>RA de Campinas</v>
          </cell>
          <cell r="M1327" t="str">
            <v>Concluído</v>
          </cell>
          <cell r="N1327">
            <v>0</v>
          </cell>
        </row>
        <row r="1328">
          <cell r="F1328" t="str">
            <v>ARTESP</v>
          </cell>
          <cell r="J1328">
            <v>1013939.0402</v>
          </cell>
          <cell r="L1328" t="str">
            <v>RA de Campinas</v>
          </cell>
          <cell r="M1328" t="str">
            <v>Concluído</v>
          </cell>
          <cell r="N1328">
            <v>0</v>
          </cell>
        </row>
        <row r="1329">
          <cell r="F1329" t="str">
            <v>ARTESP</v>
          </cell>
          <cell r="J1329">
            <v>1403092.8881999999</v>
          </cell>
          <cell r="L1329" t="str">
            <v>RA de Campinas</v>
          </cell>
          <cell r="M1329" t="str">
            <v>Concluído</v>
          </cell>
          <cell r="N1329">
            <v>0</v>
          </cell>
        </row>
        <row r="1330">
          <cell r="F1330" t="str">
            <v>ARTESP</v>
          </cell>
          <cell r="J1330">
            <v>4358128.5190000003</v>
          </cell>
          <cell r="L1330" t="str">
            <v>RA de Campinas</v>
          </cell>
          <cell r="M1330" t="str">
            <v>Concluído</v>
          </cell>
          <cell r="N1330">
            <v>1.0999999999999943</v>
          </cell>
        </row>
        <row r="1331">
          <cell r="F1331" t="str">
            <v>ARTESP</v>
          </cell>
          <cell r="J1331">
            <v>0</v>
          </cell>
          <cell r="L1331" t="str">
            <v>RA de Campinas</v>
          </cell>
          <cell r="M1331" t="str">
            <v>Concluído</v>
          </cell>
          <cell r="N1331">
            <v>0</v>
          </cell>
        </row>
        <row r="1332">
          <cell r="F1332" t="str">
            <v>ARTESP</v>
          </cell>
          <cell r="J1332">
            <v>0</v>
          </cell>
          <cell r="L1332" t="str">
            <v>RA de Campinas</v>
          </cell>
          <cell r="M1332" t="str">
            <v>Concluído</v>
          </cell>
          <cell r="N1332">
            <v>0</v>
          </cell>
        </row>
        <row r="1333">
          <cell r="F1333" t="str">
            <v>ARTESP</v>
          </cell>
          <cell r="J1333">
            <v>0</v>
          </cell>
          <cell r="L1333" t="str">
            <v>RA de Campinas</v>
          </cell>
          <cell r="M1333" t="str">
            <v>Concluído</v>
          </cell>
          <cell r="N1333">
            <v>0</v>
          </cell>
        </row>
        <row r="1334">
          <cell r="F1334" t="str">
            <v>ARTESP</v>
          </cell>
          <cell r="J1334">
            <v>4720778.0592</v>
          </cell>
          <cell r="L1334" t="str">
            <v>RA de Campinas</v>
          </cell>
          <cell r="M1334" t="str">
            <v>Concluído</v>
          </cell>
          <cell r="N1334">
            <v>0</v>
          </cell>
        </row>
        <row r="1335">
          <cell r="F1335" t="str">
            <v>ARTESP</v>
          </cell>
          <cell r="J1335">
            <v>2111570.4295000001</v>
          </cell>
          <cell r="L1335" t="str">
            <v>RA de Campinas</v>
          </cell>
          <cell r="M1335" t="str">
            <v>Concluído</v>
          </cell>
          <cell r="N1335">
            <v>0</v>
          </cell>
        </row>
        <row r="1336">
          <cell r="F1336" t="str">
            <v>ARTESP</v>
          </cell>
          <cell r="J1336">
            <v>2971493.7415999998</v>
          </cell>
          <cell r="L1336" t="str">
            <v>RA de Campinas</v>
          </cell>
          <cell r="M1336" t="str">
            <v>Concluído</v>
          </cell>
          <cell r="N1336">
            <v>0</v>
          </cell>
        </row>
        <row r="1337">
          <cell r="F1337" t="str">
            <v>ARTESP</v>
          </cell>
          <cell r="J1337">
            <v>3933280.8185000001</v>
          </cell>
          <cell r="L1337" t="str">
            <v>RA de Campinas</v>
          </cell>
          <cell r="M1337" t="str">
            <v>Concluído</v>
          </cell>
          <cell r="N1337">
            <v>0</v>
          </cell>
        </row>
        <row r="1338">
          <cell r="F1338" t="str">
            <v>ARTESP</v>
          </cell>
          <cell r="J1338">
            <v>3933291.2022000002</v>
          </cell>
          <cell r="L1338" t="str">
            <v>RA de Campinas</v>
          </cell>
          <cell r="M1338" t="str">
            <v>Obra Contratada a Iniciar</v>
          </cell>
          <cell r="N1338">
            <v>0</v>
          </cell>
        </row>
        <row r="1339">
          <cell r="F1339" t="str">
            <v>ARTESP</v>
          </cell>
          <cell r="J1339">
            <v>1545634.6653</v>
          </cell>
          <cell r="L1339" t="str">
            <v>RA de Campinas</v>
          </cell>
          <cell r="M1339" t="str">
            <v>Obra Contratada a Iniciar</v>
          </cell>
          <cell r="N1339">
            <v>0</v>
          </cell>
        </row>
        <row r="1340">
          <cell r="F1340" t="str">
            <v>ARTESP</v>
          </cell>
          <cell r="J1340">
            <v>11567316.135199999</v>
          </cell>
          <cell r="L1340" t="str">
            <v>RA de Sorocaba</v>
          </cell>
          <cell r="M1340" t="str">
            <v>Concluído</v>
          </cell>
          <cell r="N1340">
            <v>0</v>
          </cell>
        </row>
        <row r="1341">
          <cell r="F1341" t="str">
            <v>ARTESP</v>
          </cell>
          <cell r="J1341">
            <v>598047.25179999997</v>
          </cell>
          <cell r="L1341" t="str">
            <v>RA de Marília</v>
          </cell>
          <cell r="M1341" t="str">
            <v>Concluído</v>
          </cell>
          <cell r="N1341">
            <v>33.450000000000045</v>
          </cell>
        </row>
        <row r="1342">
          <cell r="F1342" t="str">
            <v>ARTESP</v>
          </cell>
          <cell r="J1342">
            <v>1973000.4047999999</v>
          </cell>
          <cell r="L1342" t="str">
            <v>RA de Presidente Prudente</v>
          </cell>
          <cell r="M1342" t="str">
            <v>Concluído</v>
          </cell>
          <cell r="N1342">
            <v>272.89700000000005</v>
          </cell>
        </row>
        <row r="1343">
          <cell r="F1343" t="str">
            <v>ARTESP</v>
          </cell>
          <cell r="J1343">
            <v>544830.96279999998</v>
          </cell>
          <cell r="L1343" t="str">
            <v>RA de Presidente Prudente</v>
          </cell>
          <cell r="M1343" t="str">
            <v>Em Execução</v>
          </cell>
          <cell r="N1343">
            <v>3</v>
          </cell>
        </row>
        <row r="1344">
          <cell r="F1344" t="str">
            <v>ARTESP</v>
          </cell>
          <cell r="J1344">
            <v>44903755.239699997</v>
          </cell>
          <cell r="L1344" t="str">
            <v>RA de Bauru</v>
          </cell>
          <cell r="M1344" t="str">
            <v>Concluído</v>
          </cell>
          <cell r="N1344">
            <v>11.5</v>
          </cell>
        </row>
        <row r="1345">
          <cell r="F1345" t="str">
            <v>ARTESP</v>
          </cell>
          <cell r="J1345">
            <v>43505903.1928</v>
          </cell>
          <cell r="L1345" t="str">
            <v>RA de Bauru</v>
          </cell>
          <cell r="M1345" t="str">
            <v>Concluído</v>
          </cell>
          <cell r="N1345">
            <v>11.5</v>
          </cell>
        </row>
        <row r="1346">
          <cell r="F1346" t="str">
            <v>ARTESP</v>
          </cell>
          <cell r="J1346">
            <v>9338180.9853000008</v>
          </cell>
          <cell r="L1346" t="str">
            <v>RA de Araçatuba</v>
          </cell>
          <cell r="M1346" t="str">
            <v>Em Execução</v>
          </cell>
          <cell r="N1346">
            <v>3.3000000000000682</v>
          </cell>
        </row>
        <row r="1347">
          <cell r="F1347" t="str">
            <v>ARTESP</v>
          </cell>
          <cell r="J1347">
            <v>10762933.832699999</v>
          </cell>
          <cell r="L1347" t="str">
            <v>RA de Araçatuba</v>
          </cell>
          <cell r="M1347" t="str">
            <v>Em Execução</v>
          </cell>
          <cell r="N1347">
            <v>3.3000000000000682</v>
          </cell>
        </row>
        <row r="1348">
          <cell r="F1348" t="str">
            <v>ARTESP</v>
          </cell>
          <cell r="J1348">
            <v>2682815.0329999998</v>
          </cell>
          <cell r="L1348" t="str">
            <v>RA de Bauru</v>
          </cell>
          <cell r="M1348" t="str">
            <v>Concluído</v>
          </cell>
          <cell r="N1348">
            <v>0</v>
          </cell>
        </row>
        <row r="1349">
          <cell r="F1349" t="str">
            <v>ARTESP</v>
          </cell>
          <cell r="J1349">
            <v>2682815.0329999998</v>
          </cell>
          <cell r="L1349" t="str">
            <v>RA de Araçatuba</v>
          </cell>
          <cell r="M1349" t="str">
            <v>Em Execução</v>
          </cell>
          <cell r="N1349">
            <v>0</v>
          </cell>
        </row>
        <row r="1350">
          <cell r="F1350" t="str">
            <v>ARTESP</v>
          </cell>
          <cell r="J1350">
            <v>4281932.4291000003</v>
          </cell>
          <cell r="L1350" t="str">
            <v>RA de Bauru</v>
          </cell>
          <cell r="M1350" t="str">
            <v>Concluído</v>
          </cell>
          <cell r="N1350">
            <v>0</v>
          </cell>
        </row>
        <row r="1351">
          <cell r="F1351" t="str">
            <v>ARTESP</v>
          </cell>
          <cell r="J1351">
            <v>1095400.1026000001</v>
          </cell>
          <cell r="L1351" t="str">
            <v>RA de Bauru</v>
          </cell>
          <cell r="M1351" t="str">
            <v>Concluído</v>
          </cell>
          <cell r="N1351">
            <v>0</v>
          </cell>
        </row>
        <row r="1352">
          <cell r="F1352" t="str">
            <v>ARTESP</v>
          </cell>
          <cell r="J1352">
            <v>2848692.2315000002</v>
          </cell>
          <cell r="L1352" t="str">
            <v>RA de Bauru</v>
          </cell>
          <cell r="M1352" t="str">
            <v>Concluído</v>
          </cell>
          <cell r="N1352">
            <v>0</v>
          </cell>
        </row>
        <row r="1353">
          <cell r="F1353" t="str">
            <v>ARTESP</v>
          </cell>
          <cell r="J1353">
            <v>2952908.7958</v>
          </cell>
          <cell r="L1353" t="str">
            <v>RA de Bauru</v>
          </cell>
          <cell r="M1353" t="str">
            <v>Concluído</v>
          </cell>
          <cell r="N1353">
            <v>0</v>
          </cell>
        </row>
        <row r="1354">
          <cell r="F1354" t="str">
            <v>ARTESP</v>
          </cell>
          <cell r="J1354">
            <v>2970610.818</v>
          </cell>
          <cell r="L1354" t="str">
            <v>RA de Bauru</v>
          </cell>
          <cell r="M1354" t="str">
            <v>Concluído</v>
          </cell>
          <cell r="N1354">
            <v>0</v>
          </cell>
        </row>
        <row r="1355">
          <cell r="F1355" t="str">
            <v>ARTESP</v>
          </cell>
          <cell r="J1355">
            <v>1421466.4967</v>
          </cell>
          <cell r="L1355" t="str">
            <v>RA de Bauru</v>
          </cell>
          <cell r="M1355" t="str">
            <v>Concluído</v>
          </cell>
          <cell r="N1355">
            <v>0</v>
          </cell>
        </row>
        <row r="1356">
          <cell r="F1356" t="str">
            <v>ARTESP</v>
          </cell>
          <cell r="J1356">
            <v>3955094.4456000002</v>
          </cell>
          <cell r="L1356" t="str">
            <v>RA de Araçatuba</v>
          </cell>
          <cell r="M1356" t="str">
            <v>Em Execução</v>
          </cell>
          <cell r="N1356">
            <v>0</v>
          </cell>
        </row>
        <row r="1357">
          <cell r="F1357" t="str">
            <v>ARTESP</v>
          </cell>
          <cell r="J1357">
            <v>4328710.8000999996</v>
          </cell>
          <cell r="L1357" t="str">
            <v>RA de Araçatuba</v>
          </cell>
          <cell r="M1357" t="str">
            <v>Concluído</v>
          </cell>
          <cell r="N1357">
            <v>0</v>
          </cell>
        </row>
        <row r="1358">
          <cell r="F1358" t="str">
            <v>ARTESP</v>
          </cell>
          <cell r="J1358">
            <v>7582639.6774000004</v>
          </cell>
          <cell r="L1358" t="str">
            <v>RA de Araçatuba</v>
          </cell>
          <cell r="M1358" t="str">
            <v>Em Execução</v>
          </cell>
          <cell r="N1358">
            <v>3.2</v>
          </cell>
        </row>
        <row r="1359">
          <cell r="F1359" t="str">
            <v>ARTESP</v>
          </cell>
          <cell r="J1359">
            <v>22297699.801399998</v>
          </cell>
          <cell r="L1359" t="str">
            <v>RA de Araçatuba</v>
          </cell>
          <cell r="M1359" t="str">
            <v>Em Execução</v>
          </cell>
          <cell r="N1359">
            <v>9.41</v>
          </cell>
        </row>
        <row r="1360">
          <cell r="F1360" t="str">
            <v>ARTESP</v>
          </cell>
          <cell r="J1360">
            <v>13435489.678400001</v>
          </cell>
          <cell r="L1360" t="str">
            <v>RA de Araçatuba</v>
          </cell>
          <cell r="M1360" t="str">
            <v>Em Execução</v>
          </cell>
          <cell r="N1360">
            <v>5.67</v>
          </cell>
        </row>
        <row r="1361">
          <cell r="F1361" t="str">
            <v>ARTESP</v>
          </cell>
          <cell r="J1361">
            <v>6184590.4868999999</v>
          </cell>
          <cell r="L1361" t="str">
            <v>RA de Araçatuba</v>
          </cell>
          <cell r="M1361" t="str">
            <v>Em Execução</v>
          </cell>
          <cell r="N1361">
            <v>2.61</v>
          </cell>
        </row>
        <row r="1362">
          <cell r="F1362" t="str">
            <v>ARTESP</v>
          </cell>
          <cell r="J1362">
            <v>185954.7224</v>
          </cell>
          <cell r="L1362" t="str">
            <v>RA de Bauru</v>
          </cell>
          <cell r="M1362" t="str">
            <v>Em Execução</v>
          </cell>
          <cell r="N1362">
            <v>0.47</v>
          </cell>
        </row>
        <row r="1363">
          <cell r="F1363" t="str">
            <v>ARTESP</v>
          </cell>
          <cell r="J1363">
            <v>118694.5037</v>
          </cell>
          <cell r="L1363" t="str">
            <v>RA de Bauru</v>
          </cell>
          <cell r="M1363" t="str">
            <v>Em Execução</v>
          </cell>
          <cell r="N1363">
            <v>0.3</v>
          </cell>
        </row>
        <row r="1364">
          <cell r="F1364" t="str">
            <v>ARTESP</v>
          </cell>
          <cell r="J1364">
            <v>47082.153100000003</v>
          </cell>
          <cell r="L1364" t="str">
            <v>RA de Bauru</v>
          </cell>
          <cell r="M1364" t="str">
            <v>Em Execução</v>
          </cell>
          <cell r="N1364">
            <v>0.11899999999999999</v>
          </cell>
        </row>
        <row r="1365">
          <cell r="F1365" t="str">
            <v>ARTESP</v>
          </cell>
          <cell r="J1365">
            <v>39564.834600000002</v>
          </cell>
          <cell r="L1365" t="str">
            <v>RA de Araçatuba</v>
          </cell>
          <cell r="M1365" t="str">
            <v>Em Execução</v>
          </cell>
          <cell r="N1365">
            <v>0.1</v>
          </cell>
        </row>
        <row r="1366">
          <cell r="F1366" t="str">
            <v>ARTESP</v>
          </cell>
          <cell r="J1366">
            <v>514342.8492</v>
          </cell>
          <cell r="L1366" t="str">
            <v>RA de Araçatuba</v>
          </cell>
          <cell r="M1366" t="str">
            <v>Em Execução</v>
          </cell>
          <cell r="N1366">
            <v>1.3</v>
          </cell>
        </row>
        <row r="1367">
          <cell r="F1367" t="str">
            <v>ARTESP</v>
          </cell>
          <cell r="J1367">
            <v>107626929.433</v>
          </cell>
          <cell r="L1367" t="str">
            <v>RA de Bauru</v>
          </cell>
          <cell r="M1367" t="str">
            <v>Obra Contratada a Iniciar</v>
          </cell>
          <cell r="N1367">
            <v>0</v>
          </cell>
        </row>
        <row r="1368">
          <cell r="F1368" t="str">
            <v>ARTESP</v>
          </cell>
          <cell r="J1368">
            <v>78761227.244299993</v>
          </cell>
          <cell r="L1368" t="str">
            <v>RA de Itapeva</v>
          </cell>
          <cell r="M1368" t="str">
            <v>Em Execução</v>
          </cell>
          <cell r="N1368">
            <v>1</v>
          </cell>
        </row>
        <row r="1369">
          <cell r="F1369" t="str">
            <v>ARTESP</v>
          </cell>
          <cell r="J1369">
            <v>31706810.133699998</v>
          </cell>
          <cell r="L1369" t="str">
            <v>RA de Campinas</v>
          </cell>
          <cell r="M1369" t="str">
            <v>Em Execução</v>
          </cell>
          <cell r="N1369">
            <v>7.34</v>
          </cell>
        </row>
        <row r="1370">
          <cell r="F1370" t="str">
            <v>ARTESP</v>
          </cell>
          <cell r="J1370">
            <v>45184341.528899997</v>
          </cell>
          <cell r="L1370" t="str">
            <v>RA de Campinas</v>
          </cell>
          <cell r="M1370" t="str">
            <v>Em Execução</v>
          </cell>
          <cell r="N1370">
            <v>10.46</v>
          </cell>
        </row>
        <row r="1371">
          <cell r="F1371" t="str">
            <v>ARTESP</v>
          </cell>
          <cell r="J1371">
            <v>70934457.740099996</v>
          </cell>
          <cell r="L1371" t="str">
            <v>RA de Campinas</v>
          </cell>
          <cell r="M1371" t="str">
            <v>Em Execução</v>
          </cell>
          <cell r="N1371">
            <v>16.22</v>
          </cell>
        </row>
        <row r="1372">
          <cell r="F1372" t="str">
            <v>ARTESP</v>
          </cell>
          <cell r="J1372">
            <v>12463851.946599999</v>
          </cell>
          <cell r="L1372" t="str">
            <v>RA de Campinas</v>
          </cell>
          <cell r="M1372" t="str">
            <v>Em Execução</v>
          </cell>
          <cell r="N1372">
            <v>2.8500000000000085</v>
          </cell>
        </row>
        <row r="1373">
          <cell r="F1373" t="str">
            <v>ARTESP</v>
          </cell>
          <cell r="J1373">
            <v>778774.96109999996</v>
          </cell>
          <cell r="L1373" t="str">
            <v>RA de Sorocaba</v>
          </cell>
          <cell r="M1373" t="str">
            <v>Em Execução</v>
          </cell>
          <cell r="N1373">
            <v>0.40000000000000568</v>
          </cell>
        </row>
        <row r="1374">
          <cell r="F1374" t="str">
            <v>ARTESP</v>
          </cell>
          <cell r="J1374">
            <v>2141631.1430000002</v>
          </cell>
          <cell r="L1374" t="str">
            <v>RA de Campinas</v>
          </cell>
          <cell r="M1374" t="str">
            <v>Em Execução</v>
          </cell>
          <cell r="N1374">
            <v>1.0999999999999943</v>
          </cell>
        </row>
        <row r="1375">
          <cell r="F1375" t="str">
            <v>ARTESP</v>
          </cell>
          <cell r="J1375">
            <v>2175897.2412999999</v>
          </cell>
          <cell r="L1375" t="str">
            <v>RA de Campinas</v>
          </cell>
          <cell r="M1375" t="str">
            <v>Em Execução</v>
          </cell>
          <cell r="N1375">
            <v>9</v>
          </cell>
        </row>
        <row r="1376">
          <cell r="F1376" t="str">
            <v>ARTESP</v>
          </cell>
          <cell r="J1376">
            <v>1087948.6207000001</v>
          </cell>
          <cell r="L1376" t="str">
            <v>RA de Campinas</v>
          </cell>
          <cell r="M1376" t="str">
            <v>Obra Contratada a Iniciar</v>
          </cell>
          <cell r="N1376">
            <v>0</v>
          </cell>
        </row>
        <row r="1377">
          <cell r="F1377" t="str">
            <v>ARTESP</v>
          </cell>
          <cell r="J1377">
            <v>877731.29949999996</v>
          </cell>
          <cell r="L1377" t="str">
            <v>RA de Sorocaba</v>
          </cell>
          <cell r="M1377" t="str">
            <v>Obra Contratada a Iniciar</v>
          </cell>
          <cell r="N1377">
            <v>0</v>
          </cell>
        </row>
        <row r="1378">
          <cell r="F1378" t="str">
            <v>ARTESP</v>
          </cell>
          <cell r="J1378">
            <v>1087948.6207000001</v>
          </cell>
          <cell r="L1378" t="str">
            <v>RA de Bauru</v>
          </cell>
          <cell r="M1378" t="str">
            <v>Obra Contratada a Iniciar</v>
          </cell>
          <cell r="N1378">
            <v>0</v>
          </cell>
        </row>
        <row r="1379">
          <cell r="F1379" t="str">
            <v>ARTESP</v>
          </cell>
          <cell r="J1379">
            <v>1087948.6207000001</v>
          </cell>
          <cell r="L1379" t="str">
            <v>RA de Campinas</v>
          </cell>
          <cell r="M1379" t="str">
            <v>Obra Contratada a Iniciar</v>
          </cell>
          <cell r="N1379">
            <v>0</v>
          </cell>
        </row>
        <row r="1380">
          <cell r="F1380" t="str">
            <v>ARTESP</v>
          </cell>
          <cell r="J1380">
            <v>1087948.6207000001</v>
          </cell>
          <cell r="L1380" t="str">
            <v>RA de Campinas</v>
          </cell>
          <cell r="M1380" t="str">
            <v>Obra Contratada a Iniciar</v>
          </cell>
          <cell r="N1380">
            <v>0</v>
          </cell>
        </row>
        <row r="1381">
          <cell r="F1381" t="str">
            <v>ARTESP</v>
          </cell>
          <cell r="J1381">
            <v>2959344.8522000001</v>
          </cell>
          <cell r="L1381" t="str">
            <v>RA de Campinas</v>
          </cell>
          <cell r="M1381" t="str">
            <v>Obra Contratada a Iniciar</v>
          </cell>
          <cell r="N1381">
            <v>0</v>
          </cell>
        </row>
        <row r="1382">
          <cell r="F1382" t="str">
            <v>ARTESP</v>
          </cell>
          <cell r="J1382">
            <v>5613124.3688000003</v>
          </cell>
          <cell r="L1382" t="str">
            <v>RA de Campinas</v>
          </cell>
          <cell r="M1382" t="str">
            <v>Obra Contratada a Iniciar</v>
          </cell>
          <cell r="N1382">
            <v>0</v>
          </cell>
        </row>
        <row r="1383">
          <cell r="F1383" t="str">
            <v>ARTESP</v>
          </cell>
          <cell r="J1383">
            <v>2803589.86</v>
          </cell>
          <cell r="L1383" t="str">
            <v>RA de Campinas</v>
          </cell>
          <cell r="M1383" t="str">
            <v>Obra Contratada a Iniciar</v>
          </cell>
          <cell r="N1383">
            <v>0</v>
          </cell>
        </row>
        <row r="1384">
          <cell r="F1384" t="str">
            <v>ARTESP</v>
          </cell>
          <cell r="J1384">
            <v>3615878.1036</v>
          </cell>
          <cell r="L1384" t="str">
            <v>RA de Campinas</v>
          </cell>
          <cell r="M1384" t="str">
            <v>Obra Contratada a Iniciar</v>
          </cell>
          <cell r="N1384">
            <v>0</v>
          </cell>
        </row>
        <row r="1385">
          <cell r="F1385" t="str">
            <v>ARTESP</v>
          </cell>
          <cell r="J1385">
            <v>1362856.1819</v>
          </cell>
          <cell r="L1385" t="str">
            <v>RA de Campinas</v>
          </cell>
          <cell r="M1385" t="str">
            <v>Obra Contratada a Iniciar</v>
          </cell>
          <cell r="N1385">
            <v>0</v>
          </cell>
        </row>
        <row r="1386">
          <cell r="F1386" t="str">
            <v>ARTESP</v>
          </cell>
          <cell r="J1386">
            <v>1233060.3551</v>
          </cell>
          <cell r="L1386" t="str">
            <v>RA de Campinas</v>
          </cell>
          <cell r="M1386" t="str">
            <v>Obra Contratada a Iniciar</v>
          </cell>
          <cell r="N1386">
            <v>0</v>
          </cell>
        </row>
        <row r="1387">
          <cell r="F1387" t="str">
            <v>ARTESP</v>
          </cell>
          <cell r="J1387">
            <v>3883023.8744000001</v>
          </cell>
          <cell r="L1387" t="str">
            <v>RA de Campinas</v>
          </cell>
          <cell r="M1387" t="str">
            <v>Obra Contratada a Iniciar</v>
          </cell>
          <cell r="N1387">
            <v>0</v>
          </cell>
        </row>
        <row r="1388">
          <cell r="F1388" t="str">
            <v>ARTESP</v>
          </cell>
          <cell r="J1388">
            <v>1349876.5992000001</v>
          </cell>
          <cell r="L1388" t="str">
            <v>RA de Sorocaba</v>
          </cell>
          <cell r="M1388" t="str">
            <v>Obra Contratada a Iniciar</v>
          </cell>
          <cell r="N1388">
            <v>0</v>
          </cell>
        </row>
        <row r="1389">
          <cell r="F1389" t="str">
            <v>ARTESP</v>
          </cell>
          <cell r="J1389">
            <v>7173633.6358000003</v>
          </cell>
          <cell r="L1389" t="str">
            <v>RA de Bauru</v>
          </cell>
          <cell r="M1389" t="str">
            <v>Obra Contratada a Iniciar</v>
          </cell>
          <cell r="N1389">
            <v>0</v>
          </cell>
        </row>
        <row r="1390">
          <cell r="F1390" t="str">
            <v>ARTESP</v>
          </cell>
          <cell r="J1390">
            <v>2024814.8988999999</v>
          </cell>
          <cell r="L1390" t="str">
            <v>RA de Sorocaba</v>
          </cell>
          <cell r="M1390" t="str">
            <v>Obra Contratada a Iniciar</v>
          </cell>
          <cell r="N1390">
            <v>0</v>
          </cell>
        </row>
        <row r="1391">
          <cell r="F1391" t="str">
            <v>ARTESP</v>
          </cell>
          <cell r="J1391">
            <v>5768853.4018000001</v>
          </cell>
          <cell r="L1391" t="str">
            <v>RA de Sorocaba</v>
          </cell>
          <cell r="M1391" t="str">
            <v>Obra Contratada a Iniciar</v>
          </cell>
          <cell r="N1391">
            <v>0</v>
          </cell>
        </row>
        <row r="1392">
          <cell r="F1392" t="str">
            <v>ARTESP</v>
          </cell>
          <cell r="J1392">
            <v>4990078.4407000002</v>
          </cell>
          <cell r="L1392" t="str">
            <v>RA de Campinas</v>
          </cell>
          <cell r="M1392" t="str">
            <v>Obra Contratada a Iniciar</v>
          </cell>
          <cell r="N1392">
            <v>0</v>
          </cell>
        </row>
        <row r="1393">
          <cell r="F1393" t="str">
            <v>ARTESP</v>
          </cell>
          <cell r="J1393">
            <v>6391873.3706999999</v>
          </cell>
          <cell r="L1393" t="str">
            <v>RA de Campinas</v>
          </cell>
          <cell r="M1393" t="str">
            <v>Obra Contratada a Iniciar</v>
          </cell>
          <cell r="N1393">
            <v>0</v>
          </cell>
        </row>
        <row r="1394">
          <cell r="F1394" t="str">
            <v>ARTESP</v>
          </cell>
          <cell r="J1394">
            <v>5768853.4018000001</v>
          </cell>
          <cell r="L1394" t="str">
            <v>RA de Campinas</v>
          </cell>
          <cell r="M1394" t="str">
            <v>Obra Contratada a Iniciar</v>
          </cell>
          <cell r="N1394">
            <v>0</v>
          </cell>
        </row>
        <row r="1395">
          <cell r="F1395" t="str">
            <v>ARTESP</v>
          </cell>
          <cell r="J1395">
            <v>986448.28410000005</v>
          </cell>
          <cell r="L1395" t="str">
            <v>RA de Campinas</v>
          </cell>
          <cell r="M1395" t="str">
            <v>Obra Contratada a Iniciar</v>
          </cell>
          <cell r="N1395">
            <v>0</v>
          </cell>
        </row>
        <row r="1396">
          <cell r="F1396" t="str">
            <v>ARTESP</v>
          </cell>
          <cell r="J1396">
            <v>1625017.7930000001</v>
          </cell>
          <cell r="L1396" t="str">
            <v>RA de Campinas</v>
          </cell>
          <cell r="M1396" t="str">
            <v>Obra Contratada a Iniciar</v>
          </cell>
          <cell r="N1396">
            <v>0</v>
          </cell>
        </row>
        <row r="1397">
          <cell r="F1397" t="str">
            <v>ARTESP</v>
          </cell>
          <cell r="J1397">
            <v>6679654.1749</v>
          </cell>
          <cell r="L1397" t="str">
            <v>RA da Baixada Santista</v>
          </cell>
          <cell r="M1397" t="str">
            <v>Obra Contratada a Iniciar</v>
          </cell>
          <cell r="N1397">
            <v>0</v>
          </cell>
        </row>
        <row r="1398">
          <cell r="F1398" t="str">
            <v>ARTESP</v>
          </cell>
          <cell r="J1398">
            <v>12734834.816400001</v>
          </cell>
          <cell r="L1398" t="str">
            <v>RA da Baixada Santista</v>
          </cell>
          <cell r="M1398" t="str">
            <v>Concluído</v>
          </cell>
          <cell r="N1398">
            <v>6</v>
          </cell>
        </row>
        <row r="1399">
          <cell r="F1399" t="str">
            <v>ARTESP</v>
          </cell>
          <cell r="J1399">
            <v>1126570.9790000001</v>
          </cell>
          <cell r="L1399" t="str">
            <v>RA da Baixada Santista</v>
          </cell>
          <cell r="M1399" t="str">
            <v>Concluído</v>
          </cell>
          <cell r="N1399">
            <v>6</v>
          </cell>
        </row>
        <row r="1400">
          <cell r="F1400" t="str">
            <v>ARTESP</v>
          </cell>
          <cell r="J1400">
            <v>196167544.37889999</v>
          </cell>
          <cell r="L1400" t="str">
            <v>RA da Baixada Santista</v>
          </cell>
          <cell r="M1400" t="str">
            <v>Concluído</v>
          </cell>
          <cell r="N1400">
            <v>6</v>
          </cell>
        </row>
        <row r="1401">
          <cell r="F1401" t="str">
            <v>ARTESP</v>
          </cell>
          <cell r="J1401">
            <v>22933119.6153</v>
          </cell>
          <cell r="L1401" t="str">
            <v>RA da Baixada Santista</v>
          </cell>
          <cell r="M1401" t="str">
            <v>Concluído</v>
          </cell>
          <cell r="N1401">
            <v>6</v>
          </cell>
        </row>
        <row r="1402">
          <cell r="F1402" t="str">
            <v>ARTESP</v>
          </cell>
          <cell r="J1402">
            <v>46215216.439499997</v>
          </cell>
          <cell r="L1402" t="str">
            <v>RA da Baixada Santista</v>
          </cell>
          <cell r="M1402" t="str">
            <v>Concluído</v>
          </cell>
          <cell r="N1402">
            <v>6</v>
          </cell>
        </row>
        <row r="1403">
          <cell r="F1403" t="str">
            <v>ARTESP</v>
          </cell>
          <cell r="J1403">
            <v>17482843.419399999</v>
          </cell>
          <cell r="L1403" t="str">
            <v>RA da Baixada Santista</v>
          </cell>
          <cell r="M1403" t="str">
            <v>Concluído</v>
          </cell>
          <cell r="N1403">
            <v>6</v>
          </cell>
        </row>
        <row r="1404">
          <cell r="F1404" t="str">
            <v>ARTESP</v>
          </cell>
          <cell r="J1404">
            <v>30157222.266100001</v>
          </cell>
          <cell r="L1404" t="str">
            <v>RA da Baixada Santista</v>
          </cell>
          <cell r="M1404" t="str">
            <v>Concluído</v>
          </cell>
          <cell r="N1404">
            <v>6</v>
          </cell>
        </row>
        <row r="1405">
          <cell r="F1405" t="str">
            <v>ARTESP</v>
          </cell>
          <cell r="J1405">
            <v>7006826.8806999996</v>
          </cell>
          <cell r="L1405" t="str">
            <v>RA da Baixada Santista</v>
          </cell>
          <cell r="M1405" t="str">
            <v>Concluído</v>
          </cell>
          <cell r="N1405">
            <v>7</v>
          </cell>
        </row>
        <row r="1406">
          <cell r="F1406" t="str">
            <v>ARTESP</v>
          </cell>
          <cell r="J1406">
            <v>81201511.533600003</v>
          </cell>
          <cell r="L1406" t="str">
            <v>RA da Baixada Santista</v>
          </cell>
          <cell r="M1406" t="str">
            <v>Concluído</v>
          </cell>
          <cell r="N1406">
            <v>0</v>
          </cell>
        </row>
        <row r="1407">
          <cell r="F1407" t="str">
            <v>ARTESP</v>
          </cell>
          <cell r="J1407">
            <v>18196378.7918</v>
          </cell>
          <cell r="L1407" t="str">
            <v>Região Metropolitana de São Paulo</v>
          </cell>
          <cell r="M1407" t="str">
            <v>Concluído</v>
          </cell>
          <cell r="N1407">
            <v>4</v>
          </cell>
        </row>
        <row r="1408">
          <cell r="F1408" t="str">
            <v>ARTESP</v>
          </cell>
          <cell r="J1408">
            <v>40247407.846699998</v>
          </cell>
          <cell r="L1408" t="str">
            <v>Região Metropolitana de São Paulo</v>
          </cell>
          <cell r="M1408" t="str">
            <v>Concluído</v>
          </cell>
          <cell r="N1408">
            <v>11</v>
          </cell>
        </row>
        <row r="1409">
          <cell r="F1409" t="str">
            <v>ARTESP</v>
          </cell>
          <cell r="J1409">
            <v>754995.5331</v>
          </cell>
          <cell r="L1409" t="str">
            <v>Região Metropolitana de São Paulo</v>
          </cell>
          <cell r="M1409" t="str">
            <v>Em Execução</v>
          </cell>
          <cell r="N1409">
            <v>2.4</v>
          </cell>
        </row>
        <row r="1410">
          <cell r="F1410" t="str">
            <v>ARTESP</v>
          </cell>
          <cell r="J1410">
            <v>29680636.5836</v>
          </cell>
          <cell r="L1410" t="str">
            <v>Região Metropolitana de São Paulo</v>
          </cell>
          <cell r="M1410" t="str">
            <v>Em Execução</v>
          </cell>
          <cell r="N1410">
            <v>4.1999999999999993</v>
          </cell>
        </row>
        <row r="1411">
          <cell r="F1411" t="str">
            <v>ARTESP</v>
          </cell>
          <cell r="J1411">
            <v>59169766.535499997</v>
          </cell>
          <cell r="L1411" t="str">
            <v>Região Metropolitana de São Paulo</v>
          </cell>
          <cell r="M1411" t="str">
            <v>Em Execução</v>
          </cell>
          <cell r="N1411">
            <v>22.31</v>
          </cell>
        </row>
        <row r="1412">
          <cell r="F1412" t="str">
            <v>ARTESP</v>
          </cell>
          <cell r="J1412">
            <v>566923.12479999999</v>
          </cell>
          <cell r="L1412" t="str">
            <v>Região Metropolitana de São Paulo</v>
          </cell>
          <cell r="M1412" t="str">
            <v>Concluído</v>
          </cell>
          <cell r="N1412">
            <v>0</v>
          </cell>
        </row>
        <row r="1413">
          <cell r="F1413" t="str">
            <v>ARTESP</v>
          </cell>
          <cell r="J1413">
            <v>1688183.6810000001</v>
          </cell>
          <cell r="L1413" t="str">
            <v>Região Metropolitana de São Paulo</v>
          </cell>
          <cell r="M1413" t="str">
            <v>Concluído</v>
          </cell>
          <cell r="N1413">
            <v>30</v>
          </cell>
        </row>
        <row r="1414">
          <cell r="F1414" t="str">
            <v>ARTESP</v>
          </cell>
          <cell r="J1414">
            <v>9445421.1438999996</v>
          </cell>
          <cell r="L1414" t="str">
            <v>Região Metropolitana de São Paulo</v>
          </cell>
          <cell r="M1414" t="str">
            <v>Concluído</v>
          </cell>
          <cell r="N1414">
            <v>0</v>
          </cell>
        </row>
        <row r="1415">
          <cell r="F1415" t="str">
            <v>ARTESP</v>
          </cell>
          <cell r="J1415">
            <v>1180674.0996999999</v>
          </cell>
          <cell r="L1415" t="str">
            <v>Região Metropolitana de São Paulo</v>
          </cell>
          <cell r="M1415" t="str">
            <v>Obra Contratada a Iniciar</v>
          </cell>
          <cell r="N1415">
            <v>0</v>
          </cell>
        </row>
        <row r="1416">
          <cell r="F1416" t="str">
            <v>ARTESP</v>
          </cell>
          <cell r="J1416">
            <v>1180674.0996999999</v>
          </cell>
          <cell r="L1416" t="str">
            <v>Região Metropolitana de São Paulo</v>
          </cell>
          <cell r="M1416" t="str">
            <v>Concluído</v>
          </cell>
          <cell r="N1416">
            <v>1.4</v>
          </cell>
        </row>
        <row r="1417">
          <cell r="F1417" t="str">
            <v>ARTESP</v>
          </cell>
          <cell r="J1417">
            <v>1180674.0996999999</v>
          </cell>
          <cell r="L1417" t="str">
            <v>Região Metropolitana de São Paulo</v>
          </cell>
          <cell r="M1417" t="str">
            <v>Concluído</v>
          </cell>
          <cell r="N1417">
            <v>1.5</v>
          </cell>
        </row>
        <row r="1418">
          <cell r="F1418" t="str">
            <v>ARTESP</v>
          </cell>
          <cell r="J1418">
            <v>2361376.5455999998</v>
          </cell>
          <cell r="L1418" t="str">
            <v>Região Metropolitana de São Paulo</v>
          </cell>
          <cell r="M1418" t="str">
            <v>Concluído</v>
          </cell>
          <cell r="N1418">
            <v>2</v>
          </cell>
        </row>
        <row r="1419">
          <cell r="F1419" t="str">
            <v>ARTESP</v>
          </cell>
          <cell r="J1419">
            <v>1180674.0996999999</v>
          </cell>
          <cell r="L1419" t="str">
            <v>Região Metropolitana de São Paulo</v>
          </cell>
          <cell r="M1419" t="str">
            <v>Concluído</v>
          </cell>
          <cell r="N1419">
            <v>1.8999999999999984</v>
          </cell>
        </row>
        <row r="1420">
          <cell r="F1420" t="str">
            <v>ARTESP</v>
          </cell>
          <cell r="J1420">
            <v>1180674.0996999999</v>
          </cell>
          <cell r="L1420" t="str">
            <v>Região Metropolitana de São Paulo</v>
          </cell>
          <cell r="M1420" t="str">
            <v>Concluído</v>
          </cell>
          <cell r="N1420">
            <v>1.6000000000000014</v>
          </cell>
        </row>
        <row r="1421">
          <cell r="F1421" t="str">
            <v>ARTESP</v>
          </cell>
          <cell r="J1421">
            <v>1180674.0996999999</v>
          </cell>
          <cell r="L1421" t="str">
            <v>Região Metropolitana de São Paulo</v>
          </cell>
          <cell r="M1421" t="str">
            <v>Concluído</v>
          </cell>
          <cell r="N1421">
            <v>0</v>
          </cell>
        </row>
        <row r="1422">
          <cell r="F1422" t="str">
            <v>ARTESP</v>
          </cell>
          <cell r="J1422">
            <v>42493155.896399997</v>
          </cell>
          <cell r="L1422" t="str">
            <v>Região Metropolitana de São Paulo</v>
          </cell>
          <cell r="M1422" t="str">
            <v>Em Execução</v>
          </cell>
          <cell r="N1422">
            <v>0</v>
          </cell>
        </row>
        <row r="1423">
          <cell r="F1423" t="str">
            <v>ARTESP</v>
          </cell>
          <cell r="J1423">
            <v>20639336.691100001</v>
          </cell>
          <cell r="L1423" t="str">
            <v>Região Metropolitana de São Paulo</v>
          </cell>
          <cell r="M1423" t="str">
            <v>Obra Contratada a Iniciar</v>
          </cell>
          <cell r="N1423">
            <v>0</v>
          </cell>
        </row>
        <row r="1424">
          <cell r="F1424" t="str">
            <v>ARTESP</v>
          </cell>
          <cell r="J1424">
            <v>3518845.4978999998</v>
          </cell>
          <cell r="L1424" t="str">
            <v>Região Metropolitana de São Paulo</v>
          </cell>
          <cell r="M1424" t="str">
            <v>Concluído</v>
          </cell>
          <cell r="N1424">
            <v>0</v>
          </cell>
        </row>
        <row r="1425">
          <cell r="F1425" t="str">
            <v>ARTESP</v>
          </cell>
          <cell r="J1425">
            <v>14248091.6666</v>
          </cell>
          <cell r="L1425" t="str">
            <v>Região Metropolitana de São Paulo</v>
          </cell>
          <cell r="M1425" t="str">
            <v>Em Execução</v>
          </cell>
          <cell r="N1425">
            <v>99.87</v>
          </cell>
        </row>
        <row r="1426">
          <cell r="F1426" t="str">
            <v>ARTESP</v>
          </cell>
          <cell r="J1426">
            <v>24043659.314100001</v>
          </cell>
          <cell r="L1426" t="str">
            <v>Região Metropolitana de São Paulo</v>
          </cell>
          <cell r="M1426" t="str">
            <v>Em Execução</v>
          </cell>
          <cell r="N1426">
            <v>4.3</v>
          </cell>
        </row>
        <row r="1427">
          <cell r="F1427" t="str">
            <v>ARTESP</v>
          </cell>
          <cell r="J1427">
            <v>6728133.8653999995</v>
          </cell>
          <cell r="L1427" t="str">
            <v>RA de São José dos Campos</v>
          </cell>
          <cell r="M1427" t="str">
            <v>Concluído</v>
          </cell>
          <cell r="N1427">
            <v>0</v>
          </cell>
        </row>
        <row r="1428">
          <cell r="F1428" t="str">
            <v>ARTESP</v>
          </cell>
          <cell r="J1428">
            <v>38247567.153099999</v>
          </cell>
          <cell r="L1428" t="str">
            <v>RA de São José dos Campos</v>
          </cell>
          <cell r="M1428" t="str">
            <v>Em Execução</v>
          </cell>
          <cell r="N1428">
            <v>71.900000000000006</v>
          </cell>
        </row>
        <row r="1429">
          <cell r="F1429" t="str">
            <v>ARTESP</v>
          </cell>
          <cell r="J1429">
            <v>20732584.643399999</v>
          </cell>
          <cell r="L1429" t="str">
            <v>RA de São José dos Campos</v>
          </cell>
          <cell r="M1429" t="str">
            <v>Em Execução</v>
          </cell>
          <cell r="N1429">
            <v>71.900000000000006</v>
          </cell>
        </row>
        <row r="1430">
          <cell r="F1430" t="str">
            <v>ARTESP</v>
          </cell>
          <cell r="J1430">
            <v>27308164.535999998</v>
          </cell>
          <cell r="L1430" t="str">
            <v>RA de São José dos Campos</v>
          </cell>
          <cell r="M1430" t="str">
            <v>Em Execução</v>
          </cell>
          <cell r="N1430">
            <v>71.900000000000006</v>
          </cell>
        </row>
        <row r="1431">
          <cell r="F1431" t="str">
            <v>ARTESP</v>
          </cell>
          <cell r="J1431">
            <v>5121113.8186999997</v>
          </cell>
          <cell r="L1431" t="str">
            <v>RA de Bauru</v>
          </cell>
          <cell r="M1431" t="str">
            <v>Concluído</v>
          </cell>
          <cell r="N1431">
            <v>0</v>
          </cell>
        </row>
        <row r="1432">
          <cell r="F1432" t="str">
            <v>ARTESP</v>
          </cell>
          <cell r="J1432">
            <v>5121113.8186999997</v>
          </cell>
          <cell r="L1432" t="str">
            <v>RA de Marília</v>
          </cell>
          <cell r="M1432" t="str">
            <v>Concluído</v>
          </cell>
          <cell r="N1432">
            <v>0</v>
          </cell>
        </row>
        <row r="1433">
          <cell r="F1433" t="str">
            <v>ARTESP</v>
          </cell>
          <cell r="J1433">
            <v>8792366.2710999995</v>
          </cell>
          <cell r="L1433" t="str">
            <v>RA de Marília</v>
          </cell>
          <cell r="M1433" t="str">
            <v>Concluído</v>
          </cell>
          <cell r="N1433">
            <v>0</v>
          </cell>
        </row>
        <row r="1434">
          <cell r="F1434" t="str">
            <v>ARTESP</v>
          </cell>
          <cell r="J1434">
            <v>624188.29989999998</v>
          </cell>
          <cell r="L1434" t="str">
            <v>RA de Ribeirão Preto</v>
          </cell>
          <cell r="M1434" t="str">
            <v>Em Execução</v>
          </cell>
          <cell r="N1434">
            <v>2.8000000000000109</v>
          </cell>
        </row>
        <row r="1435">
          <cell r="F1435" t="str">
            <v>ARTESP</v>
          </cell>
          <cell r="J1435">
            <v>1538178.3104000001</v>
          </cell>
          <cell r="L1435" t="str">
            <v>RA de Ribeirão Preto</v>
          </cell>
          <cell r="M1435" t="str">
            <v>Em Execução</v>
          </cell>
          <cell r="N1435">
            <v>6.8999999999999773</v>
          </cell>
        </row>
        <row r="1436">
          <cell r="F1436" t="str">
            <v>ARTESP</v>
          </cell>
          <cell r="J1436">
            <v>1971607.5109999999</v>
          </cell>
          <cell r="L1436" t="str">
            <v>RA de Marília</v>
          </cell>
          <cell r="M1436" t="str">
            <v>Em Execução</v>
          </cell>
          <cell r="N1436">
            <v>3.8889999999999536</v>
          </cell>
        </row>
        <row r="1437">
          <cell r="F1437" t="str">
            <v>ARTESP</v>
          </cell>
          <cell r="J1437">
            <v>7565011.1184999999</v>
          </cell>
          <cell r="L1437" t="str">
            <v>RA de Marília</v>
          </cell>
          <cell r="M1437" t="str">
            <v>Em Execução</v>
          </cell>
          <cell r="N1437">
            <v>14.922000000000033</v>
          </cell>
        </row>
        <row r="1438">
          <cell r="F1438" t="str">
            <v>ARTESP</v>
          </cell>
          <cell r="J1438">
            <v>8123489.7741</v>
          </cell>
          <cell r="L1438" t="str">
            <v>RA de Marília</v>
          </cell>
          <cell r="M1438" t="str">
            <v>Em Execução</v>
          </cell>
          <cell r="N1438">
            <v>6.3000000000000114</v>
          </cell>
        </row>
        <row r="1439">
          <cell r="F1439" t="str">
            <v>ARTESP</v>
          </cell>
          <cell r="J1439">
            <v>8200674.8965999996</v>
          </cell>
          <cell r="L1439" t="str">
            <v>RA de Franca</v>
          </cell>
          <cell r="M1439" t="str">
            <v>Em Execução</v>
          </cell>
          <cell r="N1439">
            <v>7.3500000000000227</v>
          </cell>
        </row>
        <row r="1440">
          <cell r="F1440" t="str">
            <v>ARTESP</v>
          </cell>
          <cell r="J1440">
            <v>89503658.133499995</v>
          </cell>
          <cell r="L1440" t="str">
            <v>RA de Bauru</v>
          </cell>
          <cell r="M1440" t="str">
            <v>Em Execução</v>
          </cell>
          <cell r="N1440">
            <v>82.199999999999989</v>
          </cell>
        </row>
        <row r="1441">
          <cell r="F1441" t="str">
            <v>ARTESP</v>
          </cell>
          <cell r="J1441">
            <v>73495351.698699996</v>
          </cell>
          <cell r="L1441" t="str">
            <v>RA de Marília</v>
          </cell>
          <cell r="M1441" t="str">
            <v>Em Execução</v>
          </cell>
          <cell r="N1441">
            <v>67.49799999999999</v>
          </cell>
        </row>
        <row r="1442">
          <cell r="F1442" t="str">
            <v>ARTESP</v>
          </cell>
          <cell r="J1442">
            <v>39611357.419299997</v>
          </cell>
          <cell r="L1442" t="str">
            <v>RA de Marília</v>
          </cell>
          <cell r="M1442" t="str">
            <v>Em Execução</v>
          </cell>
          <cell r="N1442">
            <v>36.379000000000019</v>
          </cell>
        </row>
        <row r="1443">
          <cell r="F1443" t="str">
            <v>ARTESP</v>
          </cell>
          <cell r="J1443">
            <v>6501537.0547000002</v>
          </cell>
          <cell r="L1443" t="str">
            <v>RA de Marília</v>
          </cell>
          <cell r="M1443" t="str">
            <v>Em Execução</v>
          </cell>
          <cell r="N1443">
            <v>5.9710000000000036</v>
          </cell>
        </row>
        <row r="1444">
          <cell r="F1444" t="str">
            <v>ARTESP</v>
          </cell>
          <cell r="J1444">
            <v>20128343.786400001</v>
          </cell>
          <cell r="L1444" t="str">
            <v>RA de Barretos</v>
          </cell>
          <cell r="M1444" t="str">
            <v>Em Execução</v>
          </cell>
          <cell r="N1444">
            <v>21.740000000000009</v>
          </cell>
        </row>
        <row r="1445">
          <cell r="F1445" t="str">
            <v>ARTESP</v>
          </cell>
          <cell r="J1445">
            <v>1483102.2486</v>
          </cell>
          <cell r="L1445" t="str">
            <v>RA de Marília</v>
          </cell>
          <cell r="M1445" t="str">
            <v>Em Execução</v>
          </cell>
          <cell r="N1445">
            <v>1.17</v>
          </cell>
        </row>
        <row r="1446">
          <cell r="F1446" t="str">
            <v>ARTESP</v>
          </cell>
          <cell r="J1446">
            <v>2230812.2182</v>
          </cell>
          <cell r="L1446" t="str">
            <v>RA de Ribeirão Preto</v>
          </cell>
          <cell r="M1446" t="str">
            <v>Em Execução</v>
          </cell>
          <cell r="N1446">
            <v>3.56</v>
          </cell>
        </row>
        <row r="1447">
          <cell r="F1447" t="str">
            <v>ARTESP</v>
          </cell>
          <cell r="J1447">
            <v>8105214.8914000001</v>
          </cell>
          <cell r="L1447" t="str">
            <v>RA de Ribeirão Preto</v>
          </cell>
          <cell r="M1447" t="str">
            <v>Em Execução</v>
          </cell>
          <cell r="N1447">
            <v>8.5500000000000007</v>
          </cell>
        </row>
        <row r="1448">
          <cell r="F1448" t="str">
            <v>ARTESP</v>
          </cell>
          <cell r="J1448">
            <v>121324.29150000001</v>
          </cell>
          <cell r="L1448" t="str">
            <v>RA de Ribeirão Preto</v>
          </cell>
          <cell r="M1448" t="str">
            <v>Em Execução</v>
          </cell>
          <cell r="N1448">
            <v>0.15</v>
          </cell>
        </row>
        <row r="1449">
          <cell r="F1449" t="str">
            <v>ARTESP</v>
          </cell>
          <cell r="J1449">
            <v>5545122.8364000004</v>
          </cell>
          <cell r="L1449" t="str">
            <v>RA de Ribeirão Preto</v>
          </cell>
          <cell r="M1449" t="str">
            <v>Em Execução</v>
          </cell>
          <cell r="N1449">
            <v>9.75</v>
          </cell>
        </row>
        <row r="1450">
          <cell r="F1450" t="str">
            <v>ARTESP</v>
          </cell>
          <cell r="J1450">
            <v>2403518.2612000001</v>
          </cell>
          <cell r="L1450" t="str">
            <v>RA de Ribeirão Preto</v>
          </cell>
          <cell r="M1450" t="str">
            <v>Em Execução</v>
          </cell>
          <cell r="N1450">
            <v>3</v>
          </cell>
        </row>
        <row r="1451">
          <cell r="F1451" t="str">
            <v>ARTESP</v>
          </cell>
          <cell r="J1451">
            <v>1992617.7243999999</v>
          </cell>
          <cell r="L1451" t="str">
            <v>RA de Franca</v>
          </cell>
          <cell r="M1451" t="str">
            <v>Em Execução</v>
          </cell>
          <cell r="N1451">
            <v>2.2000000000000002</v>
          </cell>
        </row>
        <row r="1452">
          <cell r="F1452" t="str">
            <v>ARTESP</v>
          </cell>
          <cell r="J1452">
            <v>429854.34730000002</v>
          </cell>
          <cell r="L1452" t="str">
            <v>RA de Franca</v>
          </cell>
          <cell r="M1452" t="str">
            <v>Em Execução</v>
          </cell>
          <cell r="N1452">
            <v>1.49</v>
          </cell>
        </row>
        <row r="1453">
          <cell r="F1453" t="str">
            <v>ARTESP</v>
          </cell>
          <cell r="J1453">
            <v>6441502.6520999996</v>
          </cell>
          <cell r="L1453" t="str">
            <v>RA de Ribeirão Preto</v>
          </cell>
          <cell r="M1453" t="str">
            <v>Em Execução</v>
          </cell>
          <cell r="N1453">
            <v>5.5</v>
          </cell>
        </row>
        <row r="1454">
          <cell r="F1454" t="str">
            <v>ARTESP</v>
          </cell>
          <cell r="J1454">
            <v>6051460.7527000001</v>
          </cell>
          <cell r="L1454" t="str">
            <v>RA de Franca</v>
          </cell>
          <cell r="M1454" t="str">
            <v>Em Execução</v>
          </cell>
          <cell r="N1454">
            <v>6.077</v>
          </cell>
        </row>
        <row r="1455">
          <cell r="F1455" t="str">
            <v>ARTESP</v>
          </cell>
          <cell r="J1455">
            <v>141722.82120000001</v>
          </cell>
          <cell r="L1455" t="str">
            <v>RA de Franca</v>
          </cell>
          <cell r="M1455" t="str">
            <v>Em Execução</v>
          </cell>
          <cell r="N1455">
            <v>0.3</v>
          </cell>
        </row>
        <row r="1456">
          <cell r="F1456" t="str">
            <v>ARTESP</v>
          </cell>
          <cell r="J1456">
            <v>2325216.5706000002</v>
          </cell>
          <cell r="L1456" t="str">
            <v>RA de Bauru</v>
          </cell>
          <cell r="M1456" t="str">
            <v>Em Execução</v>
          </cell>
          <cell r="N1456">
            <v>2.5350000000000001</v>
          </cell>
        </row>
        <row r="1457">
          <cell r="F1457" t="str">
            <v>ARTESP</v>
          </cell>
          <cell r="J1457">
            <v>8800967.5001999997</v>
          </cell>
          <cell r="L1457" t="str">
            <v>RA de Bauru</v>
          </cell>
          <cell r="M1457" t="str">
            <v>Em Execução</v>
          </cell>
          <cell r="N1457">
            <v>9.5950000000000006</v>
          </cell>
        </row>
        <row r="1458">
          <cell r="F1458" t="str">
            <v>ARTESP</v>
          </cell>
          <cell r="J1458">
            <v>535239.89439999999</v>
          </cell>
          <cell r="L1458" t="str">
            <v>RA de Bauru</v>
          </cell>
          <cell r="M1458" t="str">
            <v>Em Execução</v>
          </cell>
          <cell r="N1458">
            <v>0.3</v>
          </cell>
        </row>
        <row r="1459">
          <cell r="F1459" t="str">
            <v>ARTESP</v>
          </cell>
          <cell r="J1459">
            <v>425426.36450000003</v>
          </cell>
          <cell r="L1459" t="str">
            <v>RA de Marília</v>
          </cell>
          <cell r="M1459" t="str">
            <v>Em Execução</v>
          </cell>
          <cell r="N1459">
            <v>0.46400000000000002</v>
          </cell>
        </row>
        <row r="1460">
          <cell r="F1460" t="str">
            <v>ARTESP</v>
          </cell>
          <cell r="J1460">
            <v>4335222.0305000003</v>
          </cell>
          <cell r="L1460" t="str">
            <v>RA de Marília</v>
          </cell>
          <cell r="M1460" t="str">
            <v>Em Execução</v>
          </cell>
          <cell r="N1460">
            <v>3.42</v>
          </cell>
        </row>
        <row r="1461">
          <cell r="F1461" t="str">
            <v>ARTESP</v>
          </cell>
          <cell r="J1461">
            <v>1127445.6465</v>
          </cell>
          <cell r="L1461" t="str">
            <v>RA de Barretos</v>
          </cell>
          <cell r="M1461" t="str">
            <v>Em Execução</v>
          </cell>
          <cell r="N1461">
            <v>1.3</v>
          </cell>
        </row>
        <row r="1462">
          <cell r="F1462" t="str">
            <v>ARTESP</v>
          </cell>
          <cell r="J1462">
            <v>551526.00820000004</v>
          </cell>
          <cell r="L1462" t="str">
            <v>RA de Itapeva</v>
          </cell>
          <cell r="M1462" t="str">
            <v>Em Execução</v>
          </cell>
          <cell r="N1462">
            <v>0</v>
          </cell>
        </row>
        <row r="1463">
          <cell r="F1463" t="str">
            <v>ARTESP</v>
          </cell>
          <cell r="J1463">
            <v>551526.00820000004</v>
          </cell>
          <cell r="L1463" t="str">
            <v>RA de Itapeva</v>
          </cell>
          <cell r="M1463" t="str">
            <v>Em Execução</v>
          </cell>
          <cell r="N1463">
            <v>0</v>
          </cell>
        </row>
        <row r="1464">
          <cell r="F1464" t="str">
            <v>ARTESP</v>
          </cell>
          <cell r="J1464">
            <v>551526.00820000004</v>
          </cell>
          <cell r="L1464" t="str">
            <v>RA de Itapeva</v>
          </cell>
          <cell r="M1464" t="str">
            <v>Em Execução</v>
          </cell>
          <cell r="N1464">
            <v>0</v>
          </cell>
        </row>
        <row r="1465">
          <cell r="F1465" t="str">
            <v>ARTESP</v>
          </cell>
          <cell r="J1465">
            <v>2171057.307</v>
          </cell>
          <cell r="L1465" t="str">
            <v>RA de Bauru</v>
          </cell>
          <cell r="M1465" t="str">
            <v>Concluído</v>
          </cell>
          <cell r="N1465">
            <v>0</v>
          </cell>
        </row>
        <row r="1466">
          <cell r="F1466" t="str">
            <v>ARTESP</v>
          </cell>
          <cell r="J1466">
            <v>8869015.8750999998</v>
          </cell>
          <cell r="L1466" t="str">
            <v>RA Central</v>
          </cell>
          <cell r="M1466" t="str">
            <v>Concluído</v>
          </cell>
          <cell r="N1466">
            <v>0</v>
          </cell>
        </row>
        <row r="1467">
          <cell r="F1467" t="str">
            <v>ARTESP</v>
          </cell>
          <cell r="J1467">
            <v>8869015.8750999998</v>
          </cell>
          <cell r="L1467" t="str">
            <v>RA de Bauru</v>
          </cell>
          <cell r="M1467" t="str">
            <v>Em Execução</v>
          </cell>
          <cell r="N1467">
            <v>0</v>
          </cell>
        </row>
        <row r="1468">
          <cell r="F1468" t="str">
            <v>ARTESP</v>
          </cell>
          <cell r="J1468">
            <v>1504365.4724999999</v>
          </cell>
          <cell r="L1468" t="str">
            <v>RA de Bauru</v>
          </cell>
          <cell r="M1468" t="str">
            <v>Em Execução</v>
          </cell>
          <cell r="N1468">
            <v>6.6899999999999977</v>
          </cell>
        </row>
        <row r="1469">
          <cell r="F1469" t="str">
            <v>ARTESP</v>
          </cell>
          <cell r="J1469">
            <v>21655349.635600001</v>
          </cell>
          <cell r="L1469" t="str">
            <v>RA Central</v>
          </cell>
          <cell r="M1469" t="str">
            <v>Em Execução</v>
          </cell>
          <cell r="N1469">
            <v>19.5</v>
          </cell>
        </row>
        <row r="1470">
          <cell r="F1470" t="str">
            <v>ARTESP</v>
          </cell>
          <cell r="J1470">
            <v>20090373.307</v>
          </cell>
          <cell r="L1470" t="str">
            <v>RA de Ribeirão Preto</v>
          </cell>
          <cell r="M1470" t="str">
            <v>Em Execução</v>
          </cell>
          <cell r="N1470">
            <v>50.980000000000018</v>
          </cell>
        </row>
        <row r="1471">
          <cell r="F1471" t="str">
            <v>ARTESP</v>
          </cell>
          <cell r="J1471">
            <v>10025229.262700001</v>
          </cell>
          <cell r="L1471" t="str">
            <v>RA Central</v>
          </cell>
          <cell r="M1471" t="str">
            <v>Em Execução</v>
          </cell>
          <cell r="N1471">
            <v>4.4000000000000004</v>
          </cell>
        </row>
        <row r="1472">
          <cell r="F1472" t="str">
            <v>ARTESP</v>
          </cell>
          <cell r="J1472">
            <v>1083548.7094000001</v>
          </cell>
          <cell r="L1472" t="str">
            <v>RA Central</v>
          </cell>
          <cell r="M1472" t="str">
            <v>Em Execução</v>
          </cell>
          <cell r="N1472">
            <v>2.2000000000000002</v>
          </cell>
        </row>
        <row r="1473">
          <cell r="F1473" t="str">
            <v>ARTESP</v>
          </cell>
          <cell r="J1473">
            <v>2029252.1765999999</v>
          </cell>
          <cell r="L1473" t="str">
            <v>RA Central</v>
          </cell>
          <cell r="M1473" t="str">
            <v>Em Execução</v>
          </cell>
          <cell r="N1473">
            <v>3.7</v>
          </cell>
        </row>
        <row r="1474">
          <cell r="F1474" t="str">
            <v>ARTESP</v>
          </cell>
          <cell r="J1474">
            <v>278039.10820000002</v>
          </cell>
          <cell r="L1474" t="str">
            <v>RA Central</v>
          </cell>
          <cell r="M1474" t="str">
            <v>Em Execução</v>
          </cell>
          <cell r="N1474">
            <v>0.57999999999999996</v>
          </cell>
        </row>
        <row r="1475">
          <cell r="F1475" t="str">
            <v>ARTESP</v>
          </cell>
          <cell r="J1475">
            <v>4183834.0517000002</v>
          </cell>
          <cell r="L1475" t="str">
            <v>RA de Ribeirão Preto</v>
          </cell>
          <cell r="M1475" t="str">
            <v>Em Execução</v>
          </cell>
          <cell r="N1475">
            <v>3.3</v>
          </cell>
        </row>
        <row r="1476">
          <cell r="F1476" t="str">
            <v>ARTESP</v>
          </cell>
          <cell r="J1476">
            <v>1901742.7508</v>
          </cell>
          <cell r="L1476" t="str">
            <v>RA de Ribeirão Preto</v>
          </cell>
          <cell r="M1476" t="str">
            <v>Em Execução</v>
          </cell>
          <cell r="N1476">
            <v>1.5</v>
          </cell>
        </row>
        <row r="1477">
          <cell r="F1477" t="str">
            <v>ARTESP</v>
          </cell>
          <cell r="J1477">
            <v>9797383.1431000009</v>
          </cell>
          <cell r="L1477" t="str">
            <v>RA de Ribeirão Preto</v>
          </cell>
          <cell r="M1477" t="str">
            <v>Em Execução</v>
          </cell>
          <cell r="N1477">
            <v>4.3</v>
          </cell>
        </row>
        <row r="1478">
          <cell r="F1478" t="str">
            <v>ARTESP</v>
          </cell>
          <cell r="J1478">
            <v>18338860.334199999</v>
          </cell>
          <cell r="L1478" t="str">
            <v>RA de Ribeirão Preto</v>
          </cell>
          <cell r="M1478" t="str">
            <v>Em Execução</v>
          </cell>
          <cell r="N1478">
            <v>9.6999999999999993</v>
          </cell>
        </row>
        <row r="1479">
          <cell r="F1479" t="str">
            <v>ARTESP</v>
          </cell>
          <cell r="J1479">
            <v>1489270.6062</v>
          </cell>
          <cell r="L1479" t="str">
            <v>RA de Franca</v>
          </cell>
          <cell r="M1479" t="str">
            <v>Em Execução</v>
          </cell>
          <cell r="N1479">
            <v>1.22</v>
          </cell>
        </row>
        <row r="1480">
          <cell r="F1480" t="str">
            <v>ARTESP</v>
          </cell>
          <cell r="J1480">
            <v>2563498.5844000001</v>
          </cell>
          <cell r="L1480" t="str">
            <v>RA de Franca</v>
          </cell>
          <cell r="M1480" t="str">
            <v>Em Execução</v>
          </cell>
          <cell r="N1480">
            <v>2.1</v>
          </cell>
        </row>
        <row r="1481">
          <cell r="F1481" t="str">
            <v>ARTESP</v>
          </cell>
          <cell r="J1481">
            <v>275449494.27530003</v>
          </cell>
          <cell r="L1481" t="str">
            <v>RA de Presidente Prudente</v>
          </cell>
          <cell r="M1481" t="str">
            <v>Obra Contratada a Iniciar</v>
          </cell>
          <cell r="N1481">
            <v>47</v>
          </cell>
        </row>
        <row r="1482">
          <cell r="F1482" t="str">
            <v>ARTESP</v>
          </cell>
          <cell r="J1482">
            <v>170553194.8457</v>
          </cell>
          <cell r="L1482" t="str">
            <v>RA de Marília</v>
          </cell>
          <cell r="M1482" t="str">
            <v>Em Execução</v>
          </cell>
          <cell r="N1482">
            <v>27.742999999999995</v>
          </cell>
        </row>
        <row r="1483">
          <cell r="F1483" t="str">
            <v>ARTESP</v>
          </cell>
          <cell r="J1483">
            <v>173703471.17609999</v>
          </cell>
          <cell r="L1483" t="str">
            <v>RA de Presidente Prudente</v>
          </cell>
          <cell r="M1483" t="str">
            <v>Em Execução</v>
          </cell>
          <cell r="N1483">
            <v>30.169999999999959</v>
          </cell>
        </row>
        <row r="1484">
          <cell r="F1484" t="str">
            <v>ARTESP</v>
          </cell>
          <cell r="J1484">
            <v>21423851.783799998</v>
          </cell>
          <cell r="L1484" t="str">
            <v>RA de Campinas</v>
          </cell>
          <cell r="M1484" t="str">
            <v>Em Execução</v>
          </cell>
          <cell r="N1484">
            <v>5.8000000000000114</v>
          </cell>
        </row>
        <row r="1485">
          <cell r="F1485" t="str">
            <v>ARTESP</v>
          </cell>
          <cell r="J1485">
            <v>16791211.356699999</v>
          </cell>
          <cell r="L1485" t="str">
            <v>RA de Marília</v>
          </cell>
          <cell r="M1485" t="str">
            <v>Concluído</v>
          </cell>
          <cell r="N1485">
            <v>17.610000000000014</v>
          </cell>
        </row>
        <row r="1486">
          <cell r="F1486" t="str">
            <v>ARTESP</v>
          </cell>
          <cell r="J1486">
            <v>0</v>
          </cell>
          <cell r="L1486" t="str">
            <v>RA de Presidente Prudente</v>
          </cell>
          <cell r="M1486" t="str">
            <v>Obra Contratada a Iniciar</v>
          </cell>
          <cell r="N1486">
            <v>120.26</v>
          </cell>
        </row>
        <row r="1487">
          <cell r="F1487" t="str">
            <v>ARTESP</v>
          </cell>
          <cell r="J1487">
            <v>38209199.154600002</v>
          </cell>
          <cell r="L1487" t="str">
            <v>RA de Presidente Prudente</v>
          </cell>
          <cell r="M1487" t="str">
            <v>Obra Contratada a Iniciar</v>
          </cell>
          <cell r="N1487">
            <v>47</v>
          </cell>
        </row>
        <row r="1488">
          <cell r="F1488" t="str">
            <v>ARTESP</v>
          </cell>
          <cell r="J1488">
            <v>2469880.9731999999</v>
          </cell>
          <cell r="L1488" t="str">
            <v>RA de Presidente Prudente</v>
          </cell>
          <cell r="M1488" t="str">
            <v>Concluído</v>
          </cell>
          <cell r="N1488">
            <v>0</v>
          </cell>
        </row>
        <row r="1489">
          <cell r="F1489" t="str">
            <v>ARTESP</v>
          </cell>
          <cell r="J1489">
            <v>28050590.679400001</v>
          </cell>
          <cell r="L1489" t="str">
            <v>RA de Marília</v>
          </cell>
          <cell r="M1489" t="str">
            <v>Em Execução</v>
          </cell>
          <cell r="N1489">
            <v>16.78000000000003</v>
          </cell>
        </row>
        <row r="1490">
          <cell r="F1490" t="str">
            <v>ARTESP</v>
          </cell>
          <cell r="J1490">
            <v>16901153.732099999</v>
          </cell>
          <cell r="L1490" t="str">
            <v>RA de Presidente Prudente</v>
          </cell>
          <cell r="M1490" t="str">
            <v>Em Execução</v>
          </cell>
          <cell r="N1490">
            <v>27.689999999999941</v>
          </cell>
        </row>
        <row r="1491">
          <cell r="F1491" t="str">
            <v>ARTESP</v>
          </cell>
          <cell r="J1491">
            <v>1950136.6688999999</v>
          </cell>
          <cell r="L1491" t="str">
            <v>RA de Campinas</v>
          </cell>
          <cell r="M1491" t="str">
            <v>Concluído</v>
          </cell>
          <cell r="N1491">
            <v>0</v>
          </cell>
        </row>
        <row r="1492">
          <cell r="F1492" t="str">
            <v>ARTESP</v>
          </cell>
          <cell r="J1492">
            <v>3761420.2689</v>
          </cell>
          <cell r="L1492" t="str">
            <v>RA de Campinas</v>
          </cell>
          <cell r="M1492" t="str">
            <v>Em Execução</v>
          </cell>
          <cell r="N1492">
            <v>0</v>
          </cell>
        </row>
        <row r="1493">
          <cell r="F1493" t="str">
            <v>ARTESP</v>
          </cell>
          <cell r="J1493">
            <v>3761420.2689</v>
          </cell>
          <cell r="L1493" t="str">
            <v>RA de Campinas</v>
          </cell>
          <cell r="M1493" t="str">
            <v>Em Execução</v>
          </cell>
          <cell r="N1493">
            <v>0</v>
          </cell>
        </row>
        <row r="1494">
          <cell r="F1494" t="str">
            <v>ARTESP</v>
          </cell>
          <cell r="J1494">
            <v>75651906.956499994</v>
          </cell>
          <cell r="L1494" t="str">
            <v>RA de Campinas</v>
          </cell>
          <cell r="M1494" t="str">
            <v>Obra Contratada a Iniciar</v>
          </cell>
          <cell r="N1494">
            <v>17.700000000000017</v>
          </cell>
        </row>
        <row r="1495">
          <cell r="F1495" t="str">
            <v>ARTESP</v>
          </cell>
          <cell r="J1495">
            <v>4195478.8301999997</v>
          </cell>
          <cell r="L1495" t="str">
            <v>RA de Campinas</v>
          </cell>
          <cell r="M1495" t="str">
            <v>Concluído</v>
          </cell>
          <cell r="N1495">
            <v>0</v>
          </cell>
        </row>
        <row r="1496">
          <cell r="F1496" t="str">
            <v>ARTESP</v>
          </cell>
          <cell r="J1496">
            <v>31721075.1039</v>
          </cell>
          <cell r="L1496" t="str">
            <v>RA de Campinas</v>
          </cell>
          <cell r="M1496" t="str">
            <v>Em Execução</v>
          </cell>
          <cell r="N1496">
            <v>26</v>
          </cell>
        </row>
        <row r="1497">
          <cell r="F1497" t="str">
            <v>ARTESP</v>
          </cell>
          <cell r="J1497">
            <v>15876296.7105</v>
          </cell>
          <cell r="L1497" t="str">
            <v>RA de Campinas</v>
          </cell>
          <cell r="M1497" t="str">
            <v>Em Execução</v>
          </cell>
          <cell r="N1497">
            <v>4.6210000000000093</v>
          </cell>
        </row>
        <row r="1498">
          <cell r="F1498" t="str">
            <v>ARTESP</v>
          </cell>
          <cell r="J1498">
            <v>3080446.5797999999</v>
          </cell>
          <cell r="L1498" t="str">
            <v>RA de Bauru</v>
          </cell>
          <cell r="M1498" t="str">
            <v>Concluído</v>
          </cell>
          <cell r="N1498">
            <v>2.0000000000024443E-3</v>
          </cell>
        </row>
        <row r="1499">
          <cell r="F1499" t="str">
            <v>ARTESP</v>
          </cell>
          <cell r="J1499">
            <v>1516078.1919</v>
          </cell>
          <cell r="L1499" t="str">
            <v>RA de Campinas</v>
          </cell>
          <cell r="M1499" t="str">
            <v>Concluído</v>
          </cell>
          <cell r="N1499">
            <v>0</v>
          </cell>
        </row>
        <row r="1500">
          <cell r="F1500" t="str">
            <v>ARTESP</v>
          </cell>
          <cell r="J1500">
            <v>7522840.7466000002</v>
          </cell>
          <cell r="L1500" t="str">
            <v>RA de Campinas</v>
          </cell>
          <cell r="M1500" t="str">
            <v>Em Execução</v>
          </cell>
          <cell r="N1500">
            <v>39.75</v>
          </cell>
        </row>
        <row r="1501">
          <cell r="F1501" t="str">
            <v>ARTESP</v>
          </cell>
          <cell r="J1501">
            <v>7522840.7466000002</v>
          </cell>
          <cell r="L1501" t="str">
            <v>RA de Campinas</v>
          </cell>
          <cell r="M1501" t="str">
            <v>Em Execução</v>
          </cell>
          <cell r="N1501">
            <v>39.75</v>
          </cell>
        </row>
        <row r="1502">
          <cell r="F1502" t="str">
            <v>ARTESP</v>
          </cell>
          <cell r="J1502">
            <v>734429.82979999995</v>
          </cell>
          <cell r="L1502" t="str">
            <v>RA de Marília</v>
          </cell>
          <cell r="M1502" t="str">
            <v>Em Execução</v>
          </cell>
          <cell r="N1502">
            <v>0</v>
          </cell>
        </row>
        <row r="1503">
          <cell r="F1503" t="str">
            <v>ARTESP</v>
          </cell>
          <cell r="J1503">
            <v>367214.77439999999</v>
          </cell>
          <cell r="L1503" t="str">
            <v>RA de Presidente Prudente</v>
          </cell>
          <cell r="M1503" t="str">
            <v>Em Execução</v>
          </cell>
          <cell r="N1503">
            <v>0</v>
          </cell>
        </row>
        <row r="1504">
          <cell r="F1504" t="str">
            <v>ARTESP</v>
          </cell>
          <cell r="J1504">
            <v>33780787.192000002</v>
          </cell>
          <cell r="L1504" t="str">
            <v>RA de Campinas</v>
          </cell>
          <cell r="M1504" t="str">
            <v>Em Execução</v>
          </cell>
          <cell r="N1504">
            <v>39.75</v>
          </cell>
        </row>
        <row r="1505">
          <cell r="F1505" t="str">
            <v>ARTESP</v>
          </cell>
          <cell r="J1505">
            <v>46376697.223499998</v>
          </cell>
          <cell r="L1505" t="str">
            <v>RA de Marília</v>
          </cell>
          <cell r="M1505" t="str">
            <v>Concluído</v>
          </cell>
          <cell r="N1505">
            <v>0</v>
          </cell>
        </row>
        <row r="1506">
          <cell r="F1506" t="str">
            <v>ARTESP</v>
          </cell>
          <cell r="J1506">
            <v>0</v>
          </cell>
          <cell r="L1506" t="str">
            <v>RA de Presidente Prudente</v>
          </cell>
          <cell r="M1506" t="str">
            <v>Obra Contratada a Iniciar</v>
          </cell>
          <cell r="N1506">
            <v>54.059999999999945</v>
          </cell>
        </row>
        <row r="1507">
          <cell r="F1507" t="str">
            <v>ARTESP</v>
          </cell>
          <cell r="J1507">
            <v>45815356.307400003</v>
          </cell>
          <cell r="L1507" t="str">
            <v>RA de Marília</v>
          </cell>
          <cell r="M1507" t="str">
            <v>Em Execução</v>
          </cell>
          <cell r="N1507">
            <v>28.132999999999981</v>
          </cell>
        </row>
        <row r="1508">
          <cell r="F1508" t="str">
            <v>ARTESP</v>
          </cell>
          <cell r="J1508">
            <v>39523634.346600004</v>
          </cell>
          <cell r="L1508" t="str">
            <v>RA de Presidente Prudente</v>
          </cell>
          <cell r="M1508" t="str">
            <v>Em Execução</v>
          </cell>
          <cell r="N1508">
            <v>2.4800000000000182</v>
          </cell>
        </row>
        <row r="1509">
          <cell r="F1509" t="str">
            <v>ARTESP</v>
          </cell>
          <cell r="J1509">
            <v>31208508.657200001</v>
          </cell>
          <cell r="L1509" t="str">
            <v>RA de Campinas</v>
          </cell>
          <cell r="M1509" t="str">
            <v>Em Execução</v>
          </cell>
          <cell r="N1509">
            <v>18</v>
          </cell>
        </row>
        <row r="1510">
          <cell r="F1510" t="str">
            <v>ARTESP</v>
          </cell>
          <cell r="J1510">
            <v>16922719.8913</v>
          </cell>
          <cell r="L1510" t="str">
            <v>RA de Campinas</v>
          </cell>
          <cell r="M1510" t="str">
            <v>Em Execução</v>
          </cell>
          <cell r="N1510">
            <v>0</v>
          </cell>
        </row>
        <row r="1511">
          <cell r="F1511" t="str">
            <v>ARTESP</v>
          </cell>
          <cell r="J1511">
            <v>6982364.9944000002</v>
          </cell>
          <cell r="L1511" t="str">
            <v>RA de Campinas</v>
          </cell>
          <cell r="M1511" t="str">
            <v>Em Execução</v>
          </cell>
          <cell r="N1511">
            <v>0</v>
          </cell>
        </row>
        <row r="1512">
          <cell r="F1512" t="str">
            <v>ARTESP</v>
          </cell>
          <cell r="J1512">
            <v>50768159.603699997</v>
          </cell>
          <cell r="L1512" t="str">
            <v>RA de Campinas</v>
          </cell>
          <cell r="M1512" t="str">
            <v>Obra Contratada a Iniciar</v>
          </cell>
          <cell r="N1512">
            <v>17.700000000000017</v>
          </cell>
        </row>
        <row r="1513">
          <cell r="F1513" t="str">
            <v>ARTESP</v>
          </cell>
          <cell r="J1513">
            <v>50106106.714699998</v>
          </cell>
          <cell r="L1513" t="str">
            <v>RA de Campinas</v>
          </cell>
          <cell r="M1513" t="str">
            <v>Em Execução</v>
          </cell>
          <cell r="N1513">
            <v>26.079999999999984</v>
          </cell>
        </row>
        <row r="1514">
          <cell r="F1514" t="str">
            <v>ARTESP</v>
          </cell>
          <cell r="J1514">
            <v>50768159.603699997</v>
          </cell>
          <cell r="L1514" t="str">
            <v>RA de Campinas</v>
          </cell>
          <cell r="M1514" t="str">
            <v>Em Execução</v>
          </cell>
          <cell r="N1514">
            <v>3.7599999999999913</v>
          </cell>
        </row>
        <row r="1515">
          <cell r="F1515" t="str">
            <v>ARTESP</v>
          </cell>
          <cell r="J1515">
            <v>28516894.1677</v>
          </cell>
          <cell r="L1515" t="str">
            <v>RA de Campinas</v>
          </cell>
          <cell r="M1515" t="str">
            <v>Em Execução</v>
          </cell>
          <cell r="N1515">
            <v>74.550000000000011</v>
          </cell>
        </row>
        <row r="1516">
          <cell r="F1516" t="str">
            <v>ARTESP</v>
          </cell>
          <cell r="J1516">
            <v>48571114.735600002</v>
          </cell>
          <cell r="L1516" t="str">
            <v>RA de Presidente Prudente</v>
          </cell>
          <cell r="M1516" t="str">
            <v>Obra Contratada a Iniciar</v>
          </cell>
          <cell r="N1516">
            <v>47</v>
          </cell>
        </row>
        <row r="1517">
          <cell r="F1517" t="str">
            <v>ARTESP</v>
          </cell>
          <cell r="J1517">
            <v>6011156.4879999999</v>
          </cell>
          <cell r="L1517" t="str">
            <v>RA de Marília</v>
          </cell>
          <cell r="M1517" t="str">
            <v>Em Execução</v>
          </cell>
          <cell r="N1517">
            <v>27.742999999999995</v>
          </cell>
        </row>
        <row r="1518">
          <cell r="F1518" t="str">
            <v>ARTESP</v>
          </cell>
          <cell r="J1518">
            <v>7305966.6266000001</v>
          </cell>
          <cell r="L1518" t="str">
            <v>RA de Campinas</v>
          </cell>
          <cell r="M1518" t="str">
            <v>Obra Contratada a Iniciar</v>
          </cell>
          <cell r="N1518">
            <v>18</v>
          </cell>
        </row>
        <row r="1519">
          <cell r="F1519" t="str">
            <v>ARTESP</v>
          </cell>
          <cell r="J1519">
            <v>2477425.0074999998</v>
          </cell>
          <cell r="L1519" t="str">
            <v>RA de Campinas</v>
          </cell>
          <cell r="M1519" t="str">
            <v>Em Execução</v>
          </cell>
          <cell r="N1519">
            <v>18</v>
          </cell>
        </row>
        <row r="1520">
          <cell r="F1520" t="str">
            <v>ARTESP</v>
          </cell>
          <cell r="J1520">
            <v>2599642.7766999998</v>
          </cell>
          <cell r="L1520" t="str">
            <v>RA de Campinas</v>
          </cell>
          <cell r="M1520" t="str">
            <v>Em Execução</v>
          </cell>
          <cell r="N1520">
            <v>27.56</v>
          </cell>
        </row>
        <row r="1521">
          <cell r="F1521" t="str">
            <v>ARTESP</v>
          </cell>
          <cell r="J1521">
            <v>8410751.2289000005</v>
          </cell>
          <cell r="L1521" t="str">
            <v>RA de Campinas</v>
          </cell>
          <cell r="M1521" t="str">
            <v>Em Execução</v>
          </cell>
          <cell r="N1521">
            <v>5.8000000000000114</v>
          </cell>
        </row>
        <row r="1522">
          <cell r="F1522" t="str">
            <v>ARTESP</v>
          </cell>
          <cell r="J1522">
            <v>109739568.1727</v>
          </cell>
          <cell r="L1522" t="str">
            <v>RA de Presidente Prudente</v>
          </cell>
          <cell r="M1522" t="str">
            <v>Em Execução</v>
          </cell>
          <cell r="N1522">
            <v>0</v>
          </cell>
        </row>
        <row r="1523">
          <cell r="F1523" t="str">
            <v>ARTESP</v>
          </cell>
          <cell r="J1523">
            <v>58238822.093199998</v>
          </cell>
          <cell r="L1523" t="str">
            <v>RA de Presidente Prudente</v>
          </cell>
          <cell r="M1523" t="str">
            <v>Em Execução</v>
          </cell>
          <cell r="N1523">
            <v>0</v>
          </cell>
        </row>
        <row r="1524">
          <cell r="F1524" t="str">
            <v>ARTESP</v>
          </cell>
          <cell r="J1524">
            <v>307400.3554</v>
          </cell>
          <cell r="L1524" t="str">
            <v>RA de Marília</v>
          </cell>
          <cell r="M1524" t="str">
            <v>Obra Contratada a Iniciar</v>
          </cell>
          <cell r="N1524">
            <v>66</v>
          </cell>
        </row>
        <row r="1525">
          <cell r="F1525" t="str">
            <v>ARTESP</v>
          </cell>
          <cell r="J1525">
            <v>1936622.1128</v>
          </cell>
          <cell r="L1525" t="str">
            <v>RA de Marília</v>
          </cell>
          <cell r="M1525" t="str">
            <v>Obra Contratada a Iniciar</v>
          </cell>
          <cell r="N1525">
            <v>45</v>
          </cell>
        </row>
        <row r="1526">
          <cell r="F1526" t="str">
            <v>ARTESP</v>
          </cell>
          <cell r="J1526">
            <v>204933.57029999999</v>
          </cell>
          <cell r="L1526" t="str">
            <v>RA de Presidente Prudente</v>
          </cell>
          <cell r="M1526" t="str">
            <v>Obra Contratada a Iniciar</v>
          </cell>
          <cell r="N1526">
            <v>31</v>
          </cell>
        </row>
        <row r="1527">
          <cell r="F1527" t="str">
            <v>ARTESP</v>
          </cell>
          <cell r="J1527">
            <v>338140.34879999998</v>
          </cell>
          <cell r="L1527" t="str">
            <v>RA de Marília</v>
          </cell>
          <cell r="M1527" t="str">
            <v>Obra Contratada a Iniciar</v>
          </cell>
          <cell r="N1527">
            <v>42</v>
          </cell>
        </row>
        <row r="1528">
          <cell r="F1528" t="str">
            <v>ARTESP</v>
          </cell>
          <cell r="J1528">
            <v>338140.34879999998</v>
          </cell>
          <cell r="L1528" t="str">
            <v>RA de Campinas</v>
          </cell>
          <cell r="M1528" t="str">
            <v>Obra Contratada a Iniciar</v>
          </cell>
          <cell r="N1528">
            <v>17.700000000000017</v>
          </cell>
        </row>
        <row r="1529">
          <cell r="F1529" t="str">
            <v>ARTESP</v>
          </cell>
          <cell r="J1529">
            <v>307400.3554</v>
          </cell>
          <cell r="L1529" t="str">
            <v>RA de Campinas</v>
          </cell>
          <cell r="M1529" t="str">
            <v>Obra Contratada a Iniciar</v>
          </cell>
          <cell r="N1529">
            <v>26</v>
          </cell>
        </row>
        <row r="1530">
          <cell r="F1530" t="str">
            <v>ARTESP</v>
          </cell>
          <cell r="J1530">
            <v>686527.36210000003</v>
          </cell>
          <cell r="L1530" t="str">
            <v>RA de Bauru</v>
          </cell>
          <cell r="M1530" t="str">
            <v>Concluído</v>
          </cell>
          <cell r="N1530">
            <v>33</v>
          </cell>
        </row>
        <row r="1531">
          <cell r="F1531" t="str">
            <v>ARTESP</v>
          </cell>
          <cell r="J1531">
            <v>543073.91910000006</v>
          </cell>
          <cell r="L1531" t="str">
            <v>RA de Marília</v>
          </cell>
          <cell r="M1531" t="str">
            <v>Obra Contratada a Iniciar</v>
          </cell>
          <cell r="N1531">
            <v>6.125</v>
          </cell>
        </row>
        <row r="1532">
          <cell r="F1532" t="str">
            <v>ARTESP</v>
          </cell>
          <cell r="J1532">
            <v>686527.36210000003</v>
          </cell>
          <cell r="L1532" t="str">
            <v>RA de Presidente Prudente</v>
          </cell>
          <cell r="M1532" t="str">
            <v>Obra Contratada a Iniciar</v>
          </cell>
          <cell r="N1532">
            <v>20.7</v>
          </cell>
        </row>
        <row r="1533">
          <cell r="F1533" t="str">
            <v>ARTESP</v>
          </cell>
          <cell r="J1533">
            <v>184440.2414</v>
          </cell>
          <cell r="L1533" t="str">
            <v>RA de Presidente Prudente</v>
          </cell>
          <cell r="M1533" t="str">
            <v>Concluído</v>
          </cell>
          <cell r="N1533">
            <v>18.8</v>
          </cell>
        </row>
        <row r="1534">
          <cell r="F1534" t="str">
            <v>ARTESP</v>
          </cell>
          <cell r="J1534">
            <v>225426.89920000001</v>
          </cell>
          <cell r="L1534" t="str">
            <v>RA de Campinas</v>
          </cell>
          <cell r="M1534" t="str">
            <v>Concluído</v>
          </cell>
          <cell r="N1534">
            <v>0.65</v>
          </cell>
        </row>
        <row r="1535">
          <cell r="F1535" t="str">
            <v>ARTESP</v>
          </cell>
          <cell r="J1535">
            <v>368880.34220000001</v>
          </cell>
          <cell r="L1535" t="str">
            <v>RA de Campinas</v>
          </cell>
          <cell r="M1535" t="str">
            <v>Concluído</v>
          </cell>
          <cell r="N1535">
            <v>1.08</v>
          </cell>
        </row>
        <row r="1536">
          <cell r="F1536" t="str">
            <v>ARTESP</v>
          </cell>
          <cell r="J1536">
            <v>645540.70429999998</v>
          </cell>
          <cell r="L1536" t="str">
            <v>RA de Campinas</v>
          </cell>
          <cell r="M1536" t="str">
            <v>Obra Contratada a Iniciar</v>
          </cell>
          <cell r="N1536">
            <v>3.1</v>
          </cell>
        </row>
        <row r="1537">
          <cell r="F1537" t="str">
            <v>ARTESP</v>
          </cell>
          <cell r="J1537">
            <v>901707.5969</v>
          </cell>
          <cell r="L1537" t="str">
            <v>RA de Campinas</v>
          </cell>
          <cell r="M1537" t="str">
            <v>Concluído</v>
          </cell>
          <cell r="N1537">
            <v>40.89</v>
          </cell>
        </row>
        <row r="1538">
          <cell r="F1538" t="str">
            <v>ARTESP</v>
          </cell>
          <cell r="J1538">
            <v>28916596.433899999</v>
          </cell>
          <cell r="L1538" t="str">
            <v>RA de Presidente Prudente</v>
          </cell>
          <cell r="M1538" t="str">
            <v>Em Execução</v>
          </cell>
          <cell r="N1538">
            <v>0</v>
          </cell>
        </row>
        <row r="1539">
          <cell r="F1539" t="str">
            <v>ARTESP</v>
          </cell>
          <cell r="J1539">
            <v>12174040.289899999</v>
          </cell>
          <cell r="L1539" t="str">
            <v>RA de Campinas</v>
          </cell>
          <cell r="M1539" t="str">
            <v>Concluído</v>
          </cell>
          <cell r="N1539">
            <v>0</v>
          </cell>
        </row>
        <row r="1540">
          <cell r="F1540" t="str">
            <v>ARTESP</v>
          </cell>
          <cell r="J1540">
            <v>12174040.289899999</v>
          </cell>
          <cell r="L1540" t="str">
            <v>RA de Marília</v>
          </cell>
          <cell r="M1540" t="str">
            <v>Em Execução</v>
          </cell>
          <cell r="N1540">
            <v>0</v>
          </cell>
        </row>
        <row r="1541">
          <cell r="F1541" t="str">
            <v>ARTESP</v>
          </cell>
          <cell r="J1541">
            <v>2064381.1873000001</v>
          </cell>
          <cell r="L1541" t="str">
            <v>RA de Presidente Prudente</v>
          </cell>
          <cell r="M1541" t="str">
            <v>Em Execução</v>
          </cell>
          <cell r="N1541">
            <v>0</v>
          </cell>
        </row>
        <row r="1542">
          <cell r="F1542" t="str">
            <v>ARTESP</v>
          </cell>
          <cell r="J1542">
            <v>625592.67980000004</v>
          </cell>
          <cell r="L1542" t="str">
            <v>RA de Campinas</v>
          </cell>
          <cell r="M1542" t="str">
            <v>Obra Contratada a Iniciar</v>
          </cell>
          <cell r="N1542">
            <v>0</v>
          </cell>
        </row>
        <row r="1543">
          <cell r="F1543" t="str">
            <v>ARTESP</v>
          </cell>
          <cell r="J1543">
            <v>625592.67980000004</v>
          </cell>
          <cell r="L1543" t="str">
            <v>RA de Campinas</v>
          </cell>
          <cell r="M1543" t="str">
            <v>Obra Contratada a Iniciar</v>
          </cell>
          <cell r="N1543">
            <v>0</v>
          </cell>
        </row>
        <row r="1544">
          <cell r="F1544" t="str">
            <v>ARTESP</v>
          </cell>
          <cell r="J1544">
            <v>625592.67980000004</v>
          </cell>
          <cell r="L1544" t="str">
            <v>RA de Campinas</v>
          </cell>
          <cell r="M1544" t="str">
            <v>Em Execução</v>
          </cell>
          <cell r="N1544">
            <v>0</v>
          </cell>
        </row>
        <row r="1545">
          <cell r="F1545" t="str">
            <v>ARTESP</v>
          </cell>
          <cell r="J1545">
            <v>625592.67980000004</v>
          </cell>
          <cell r="L1545" t="str">
            <v>RA de Campinas</v>
          </cell>
          <cell r="M1545" t="str">
            <v>Em Execução</v>
          </cell>
          <cell r="N1545">
            <v>0</v>
          </cell>
        </row>
        <row r="1546">
          <cell r="F1546" t="str">
            <v>ARTESP</v>
          </cell>
          <cell r="J1546">
            <v>625592.67980000004</v>
          </cell>
          <cell r="L1546" t="str">
            <v>RA de Campinas</v>
          </cell>
          <cell r="M1546" t="str">
            <v>Em Execução</v>
          </cell>
          <cell r="N1546">
            <v>0</v>
          </cell>
        </row>
        <row r="1547">
          <cell r="F1547" t="str">
            <v>ARTESP</v>
          </cell>
          <cell r="J1547">
            <v>625592.67980000004</v>
          </cell>
          <cell r="L1547" t="str">
            <v>RA de Marília</v>
          </cell>
          <cell r="M1547" t="str">
            <v>Concluído</v>
          </cell>
          <cell r="N1547">
            <v>0</v>
          </cell>
        </row>
        <row r="1548">
          <cell r="F1548" t="str">
            <v>ARTESP</v>
          </cell>
          <cell r="J1548">
            <v>625592.67980000004</v>
          </cell>
          <cell r="L1548" t="str">
            <v>RA de Marília</v>
          </cell>
          <cell r="M1548" t="str">
            <v>Concluído</v>
          </cell>
          <cell r="N1548">
            <v>0</v>
          </cell>
        </row>
        <row r="1549">
          <cell r="F1549" t="str">
            <v>ARTESP</v>
          </cell>
          <cell r="J1549">
            <v>625592.67980000004</v>
          </cell>
          <cell r="L1549" t="str">
            <v>RA de Presidente Prudente</v>
          </cell>
          <cell r="M1549" t="str">
            <v>Concluído</v>
          </cell>
          <cell r="N1549">
            <v>0</v>
          </cell>
        </row>
        <row r="1550">
          <cell r="F1550" t="str">
            <v>ARTESP</v>
          </cell>
          <cell r="J1550">
            <v>625592.67980000004</v>
          </cell>
          <cell r="L1550" t="str">
            <v>RA de Campinas</v>
          </cell>
          <cell r="M1550" t="str">
            <v>Em Execução</v>
          </cell>
          <cell r="N1550">
            <v>0</v>
          </cell>
        </row>
        <row r="1551">
          <cell r="F1551" t="str">
            <v>ARTESP</v>
          </cell>
          <cell r="J1551">
            <v>461524.90090000001</v>
          </cell>
          <cell r="L1551" t="str">
            <v>RA de Campinas</v>
          </cell>
          <cell r="M1551" t="str">
            <v>Concluído</v>
          </cell>
          <cell r="N1551">
            <v>0</v>
          </cell>
        </row>
        <row r="1552">
          <cell r="F1552" t="str">
            <v>ARTESP</v>
          </cell>
          <cell r="J1552">
            <v>597472.6777</v>
          </cell>
          <cell r="L1552" t="str">
            <v>RA de Campinas</v>
          </cell>
          <cell r="M1552" t="str">
            <v>Concluído</v>
          </cell>
          <cell r="N1552">
            <v>0</v>
          </cell>
        </row>
        <row r="1553">
          <cell r="F1553" t="str">
            <v>ARTESP</v>
          </cell>
          <cell r="J1553">
            <v>1359914.1514999999</v>
          </cell>
          <cell r="L1553" t="str">
            <v>RA de Marília</v>
          </cell>
          <cell r="M1553" t="str">
            <v>Obra Contratada a Iniciar</v>
          </cell>
          <cell r="N1553">
            <v>17.140000000000043</v>
          </cell>
        </row>
        <row r="1554">
          <cell r="F1554" t="str">
            <v>ARTESP</v>
          </cell>
          <cell r="J1554">
            <v>1728538.5660000001</v>
          </cell>
          <cell r="L1554" t="str">
            <v>RA de Presidente Prudente</v>
          </cell>
          <cell r="M1554" t="str">
            <v>Obra Contratada a Iniciar</v>
          </cell>
          <cell r="N1554">
            <v>12.17999999999995</v>
          </cell>
        </row>
        <row r="1555">
          <cell r="F1555" t="str">
            <v>ARTESP</v>
          </cell>
          <cell r="J1555">
            <v>597472.6777</v>
          </cell>
          <cell r="L1555" t="str">
            <v>RA de Bauru</v>
          </cell>
          <cell r="M1555" t="str">
            <v>Concluído</v>
          </cell>
          <cell r="N1555">
            <v>0</v>
          </cell>
        </row>
        <row r="1556">
          <cell r="F1556" t="str">
            <v>ARTESP</v>
          </cell>
          <cell r="J1556">
            <v>597472.6777</v>
          </cell>
          <cell r="L1556" t="str">
            <v>RA de Campinas</v>
          </cell>
          <cell r="M1556" t="str">
            <v>Concluído</v>
          </cell>
          <cell r="N1556">
            <v>12.420999999999992</v>
          </cell>
        </row>
        <row r="1557">
          <cell r="F1557" t="str">
            <v>ARTESP</v>
          </cell>
          <cell r="J1557">
            <v>1789760.3764</v>
          </cell>
          <cell r="L1557" t="str">
            <v>RA de Presidente Prudente</v>
          </cell>
          <cell r="M1557" t="str">
            <v>Em Execução</v>
          </cell>
        </row>
        <row r="1558">
          <cell r="F1558" t="str">
            <v>ARTESP</v>
          </cell>
          <cell r="J1558">
            <v>9916741.4847999997</v>
          </cell>
          <cell r="L1558" t="str">
            <v>RA de Marília</v>
          </cell>
          <cell r="M1558" t="str">
            <v>Obra Contratada a Iniciar</v>
          </cell>
          <cell r="N1558">
            <v>103.29199999999996</v>
          </cell>
        </row>
        <row r="1559">
          <cell r="F1559" t="str">
            <v>ARTESP</v>
          </cell>
          <cell r="J1559">
            <v>49285400.723499998</v>
          </cell>
          <cell r="L1559" t="str">
            <v>RA de Presidente Prudente</v>
          </cell>
          <cell r="M1559" t="str">
            <v>Em Execução</v>
          </cell>
          <cell r="N1559">
            <v>338.27</v>
          </cell>
        </row>
        <row r="1560">
          <cell r="F1560" t="str">
            <v>ARTESP</v>
          </cell>
          <cell r="J1560">
            <v>10960607.4266</v>
          </cell>
          <cell r="L1560" t="str">
            <v>RA de Campinas</v>
          </cell>
          <cell r="M1560" t="str">
            <v>Obra Contratada a Iniciar</v>
          </cell>
          <cell r="N1560">
            <v>125.39800000000002</v>
          </cell>
        </row>
        <row r="1561">
          <cell r="F1561" t="str">
            <v>ARTESP</v>
          </cell>
          <cell r="J1561">
            <v>551134.72779999999</v>
          </cell>
          <cell r="L1561" t="str">
            <v>RA de Presidente Prudente</v>
          </cell>
          <cell r="M1561" t="str">
            <v>Obra Contratada a Iniciar</v>
          </cell>
          <cell r="N1561">
            <v>1.5</v>
          </cell>
        </row>
        <row r="1562">
          <cell r="F1562" t="str">
            <v>ARTESP</v>
          </cell>
          <cell r="J1562">
            <v>122447610.08939999</v>
          </cell>
          <cell r="L1562" t="str">
            <v>RA de Presidente Prudente</v>
          </cell>
          <cell r="M1562" t="str">
            <v>Em Execução</v>
          </cell>
          <cell r="N1562">
            <v>0</v>
          </cell>
        </row>
        <row r="1563">
          <cell r="F1563" t="str">
            <v>ARTESP</v>
          </cell>
          <cell r="J1563">
            <v>34215117.983999997</v>
          </cell>
          <cell r="L1563" t="str">
            <v>RA de Marília</v>
          </cell>
          <cell r="M1563" t="str">
            <v>Concluído</v>
          </cell>
          <cell r="N1563">
            <v>110.97000000000004</v>
          </cell>
        </row>
        <row r="1564">
          <cell r="F1564" t="str">
            <v>ARTESP</v>
          </cell>
          <cell r="J1564">
            <v>51726697.061300002</v>
          </cell>
          <cell r="L1564" t="str">
            <v>RA de Campinas</v>
          </cell>
          <cell r="M1564" t="str">
            <v>Concluído</v>
          </cell>
          <cell r="N1564">
            <v>40.61</v>
          </cell>
        </row>
        <row r="1565">
          <cell r="F1565" t="str">
            <v>ARTESP</v>
          </cell>
          <cell r="J1565">
            <v>10165547.210200001</v>
          </cell>
          <cell r="L1565" t="str">
            <v>RA de São José do Rio Preto</v>
          </cell>
          <cell r="M1565" t="str">
            <v>Obra Contratada a Iniciar</v>
          </cell>
          <cell r="N1565">
            <v>0</v>
          </cell>
        </row>
        <row r="1566">
          <cell r="F1566" t="str">
            <v>ARTESP</v>
          </cell>
          <cell r="J1566">
            <v>160955.36960000001</v>
          </cell>
          <cell r="L1566" t="str">
            <v>RA de São José do Rio Preto</v>
          </cell>
          <cell r="M1566" t="str">
            <v>Concluído</v>
          </cell>
          <cell r="N1566">
            <v>0</v>
          </cell>
        </row>
        <row r="1567">
          <cell r="F1567" t="str">
            <v>ARTESP</v>
          </cell>
          <cell r="J1567">
            <v>59490786.243699998</v>
          </cell>
          <cell r="L1567" t="str">
            <v>RA de São José do Rio Preto</v>
          </cell>
          <cell r="M1567" t="str">
            <v>Obra Contratada a Iniciar</v>
          </cell>
          <cell r="N1567">
            <v>0</v>
          </cell>
        </row>
        <row r="1568">
          <cell r="F1568" t="str">
            <v>ARTESP</v>
          </cell>
          <cell r="J1568">
            <v>10016582.7477</v>
          </cell>
          <cell r="L1568" t="str">
            <v>RA de São José do Rio Preto</v>
          </cell>
          <cell r="M1568" t="str">
            <v>Obra Contratada a Iniciar</v>
          </cell>
          <cell r="N1568">
            <v>0</v>
          </cell>
        </row>
        <row r="1569">
          <cell r="F1569" t="str">
            <v>ARTESP</v>
          </cell>
          <cell r="J1569">
            <v>38683659.416900001</v>
          </cell>
          <cell r="L1569" t="str">
            <v>RA de São José do Rio Preto</v>
          </cell>
          <cell r="M1569" t="str">
            <v>Concluído</v>
          </cell>
          <cell r="N1569">
            <v>226.5</v>
          </cell>
        </row>
        <row r="1570">
          <cell r="F1570" t="str">
            <v>ARTESP</v>
          </cell>
          <cell r="J1570">
            <v>8003515.7744000005</v>
          </cell>
          <cell r="L1570" t="str">
            <v>RA de Barretos</v>
          </cell>
          <cell r="M1570" t="str">
            <v>Em Execução</v>
          </cell>
          <cell r="N1570">
            <v>44.1</v>
          </cell>
        </row>
        <row r="1571">
          <cell r="F1571" t="str">
            <v>ARTESP</v>
          </cell>
          <cell r="J1571">
            <v>22676627.868099999</v>
          </cell>
          <cell r="L1571" t="str">
            <v>RA Central</v>
          </cell>
          <cell r="M1571" t="str">
            <v>Concluído</v>
          </cell>
          <cell r="N1571">
            <v>133.30000000000001</v>
          </cell>
        </row>
        <row r="1572">
          <cell r="F1572" t="str">
            <v>ARTESP</v>
          </cell>
          <cell r="J1572">
            <v>21342708.532600001</v>
          </cell>
          <cell r="L1572" t="str">
            <v>RA Central</v>
          </cell>
          <cell r="M1572" t="str">
            <v>Concluído</v>
          </cell>
          <cell r="N1572">
            <v>129.43</v>
          </cell>
        </row>
        <row r="1573">
          <cell r="F1573" t="str">
            <v>ARTESP</v>
          </cell>
          <cell r="J1573">
            <v>9337434.9904999994</v>
          </cell>
          <cell r="L1573" t="str">
            <v>RA de São José do Rio Preto</v>
          </cell>
          <cell r="M1573" t="str">
            <v>Em Execução</v>
          </cell>
          <cell r="N1573">
            <v>67.02000000000001</v>
          </cell>
        </row>
        <row r="1574">
          <cell r="F1574" t="str">
            <v>ARTESP</v>
          </cell>
          <cell r="J1574">
            <v>49496243.2346</v>
          </cell>
          <cell r="L1574" t="str">
            <v>RA Central</v>
          </cell>
          <cell r="M1574" t="str">
            <v>Em Execução</v>
          </cell>
          <cell r="N1574">
            <v>25.899999999999977</v>
          </cell>
        </row>
        <row r="1575">
          <cell r="F1575" t="str">
            <v>ARTESP</v>
          </cell>
          <cell r="J1575">
            <v>67364578.273000002</v>
          </cell>
          <cell r="L1575" t="str">
            <v>RA Central</v>
          </cell>
          <cell r="M1575" t="str">
            <v>Em Execução</v>
          </cell>
          <cell r="N1575">
            <v>35.25</v>
          </cell>
        </row>
        <row r="1576">
          <cell r="F1576" t="str">
            <v>ARTESP</v>
          </cell>
          <cell r="J1576">
            <v>35239796.317500003</v>
          </cell>
          <cell r="L1576" t="str">
            <v>RA de São José do Rio Preto</v>
          </cell>
          <cell r="M1576" t="str">
            <v>Em Execução</v>
          </cell>
          <cell r="N1576">
            <v>18.440000000000001</v>
          </cell>
        </row>
        <row r="1577">
          <cell r="F1577" t="str">
            <v>ARTESP</v>
          </cell>
          <cell r="J1577">
            <v>23219280.062399998</v>
          </cell>
          <cell r="L1577" t="str">
            <v>RA de São José do Rio Preto</v>
          </cell>
          <cell r="M1577" t="str">
            <v>Em Execução</v>
          </cell>
          <cell r="N1577">
            <v>12.149999999999975</v>
          </cell>
        </row>
        <row r="1578">
          <cell r="F1578" t="str">
            <v>ARTESP</v>
          </cell>
          <cell r="J1578">
            <v>33156749.870700002</v>
          </cell>
          <cell r="L1578" t="str">
            <v>RA de São José do Rio Preto</v>
          </cell>
          <cell r="M1578" t="str">
            <v>Em Execução</v>
          </cell>
          <cell r="N1578">
            <v>17.350000000000023</v>
          </cell>
        </row>
        <row r="1579">
          <cell r="F1579" t="str">
            <v>ARTESP</v>
          </cell>
          <cell r="J1579">
            <v>25206774.1435</v>
          </cell>
          <cell r="L1579" t="str">
            <v>RA de São José do Rio Preto</v>
          </cell>
          <cell r="M1579" t="str">
            <v>Em Execução</v>
          </cell>
          <cell r="N1579">
            <v>12.480000000000018</v>
          </cell>
        </row>
        <row r="1580">
          <cell r="F1580" t="str">
            <v>ARTESP</v>
          </cell>
          <cell r="J1580">
            <v>22297.4316</v>
          </cell>
          <cell r="L1580" t="str">
            <v>RA de São José do Rio Preto</v>
          </cell>
          <cell r="M1580" t="str">
            <v>Concluído</v>
          </cell>
          <cell r="N1580">
            <v>0.09</v>
          </cell>
        </row>
        <row r="1581">
          <cell r="F1581" t="str">
            <v>ARTESP</v>
          </cell>
          <cell r="J1581">
            <v>514347.42200000002</v>
          </cell>
          <cell r="L1581" t="str">
            <v>RA de São José do Rio Preto</v>
          </cell>
          <cell r="M1581" t="str">
            <v>Concluído</v>
          </cell>
          <cell r="N1581">
            <v>0.45</v>
          </cell>
        </row>
        <row r="1582">
          <cell r="F1582" t="str">
            <v>ARTESP</v>
          </cell>
          <cell r="J1582">
            <v>102869.4366</v>
          </cell>
          <cell r="L1582" t="str">
            <v>RA de São José do Rio Preto</v>
          </cell>
          <cell r="M1582" t="str">
            <v>Concluído</v>
          </cell>
          <cell r="N1582">
            <v>0.9</v>
          </cell>
        </row>
        <row r="1583">
          <cell r="F1583" t="str">
            <v>ARTESP</v>
          </cell>
          <cell r="J1583">
            <v>107756.2847</v>
          </cell>
          <cell r="L1583" t="str">
            <v>RA de São José do Rio Preto</v>
          </cell>
          <cell r="M1583" t="str">
            <v>Concluído</v>
          </cell>
          <cell r="N1583">
            <v>0.09</v>
          </cell>
        </row>
        <row r="1584">
          <cell r="F1584" t="str">
            <v>ARTESP</v>
          </cell>
          <cell r="J1584">
            <v>12887783.8299</v>
          </cell>
          <cell r="L1584" t="str">
            <v>RA de São José do Rio Preto</v>
          </cell>
          <cell r="M1584" t="str">
            <v>Concluído</v>
          </cell>
          <cell r="N1584">
            <v>226.5</v>
          </cell>
        </row>
        <row r="1585">
          <cell r="F1585" t="str">
            <v>ARTESP</v>
          </cell>
          <cell r="J1585">
            <v>6570745.9135999996</v>
          </cell>
          <cell r="L1585" t="str">
            <v>RA de Barretos</v>
          </cell>
          <cell r="M1585" t="str">
            <v>Concluído</v>
          </cell>
          <cell r="N1585">
            <v>44.1</v>
          </cell>
        </row>
        <row r="1586">
          <cell r="F1586" t="str">
            <v>ARTESP</v>
          </cell>
          <cell r="J1586">
            <v>14918469.380999999</v>
          </cell>
          <cell r="L1586" t="str">
            <v>RA Central</v>
          </cell>
          <cell r="M1586" t="str">
            <v>Concluído</v>
          </cell>
          <cell r="N1586">
            <v>133.30000000000001</v>
          </cell>
        </row>
        <row r="1587">
          <cell r="F1587" t="str">
            <v>ARTESP</v>
          </cell>
          <cell r="J1587">
            <v>18025038.414099999</v>
          </cell>
          <cell r="L1587" t="str">
            <v>RA Central</v>
          </cell>
          <cell r="M1587" t="str">
            <v>Concluído</v>
          </cell>
          <cell r="N1587">
            <v>129.43</v>
          </cell>
        </row>
        <row r="1588">
          <cell r="F1588" t="str">
            <v>ARTESP</v>
          </cell>
          <cell r="J1588">
            <v>7964084.4475999996</v>
          </cell>
          <cell r="L1588" t="str">
            <v>RA de São José do Rio Preto</v>
          </cell>
          <cell r="M1588" t="str">
            <v>Concluído</v>
          </cell>
          <cell r="N1588">
            <v>67.02000000000001</v>
          </cell>
        </row>
        <row r="1589">
          <cell r="F1589" t="str">
            <v>ARTESP</v>
          </cell>
          <cell r="J1589">
            <v>2769751.5255999998</v>
          </cell>
          <cell r="L1589" t="str">
            <v>RA de São José do Rio Preto</v>
          </cell>
          <cell r="M1589" t="str">
            <v>Concluído</v>
          </cell>
          <cell r="N1589">
            <v>226.5</v>
          </cell>
        </row>
        <row r="1590">
          <cell r="F1590" t="str">
            <v>ARTESP</v>
          </cell>
          <cell r="J1590">
            <v>215352.12359999999</v>
          </cell>
          <cell r="L1590" t="str">
            <v>RA Central</v>
          </cell>
          <cell r="M1590" t="str">
            <v>Concluído</v>
          </cell>
          <cell r="N1590">
            <v>129.43</v>
          </cell>
        </row>
        <row r="1591">
          <cell r="F1591" t="str">
            <v>ARTESP</v>
          </cell>
          <cell r="J1591">
            <v>226679.98199999999</v>
          </cell>
          <cell r="L1591" t="str">
            <v>RA de São José do Rio Preto</v>
          </cell>
          <cell r="M1591" t="str">
            <v>Concluído</v>
          </cell>
          <cell r="N1591">
            <v>226.5</v>
          </cell>
        </row>
        <row r="1592">
          <cell r="F1592" t="str">
            <v>ARTESP</v>
          </cell>
          <cell r="J1592">
            <v>6249.8612000000003</v>
          </cell>
          <cell r="L1592" t="str">
            <v>RA de Barretos</v>
          </cell>
          <cell r="M1592" t="str">
            <v>Concluído</v>
          </cell>
          <cell r="N1592">
            <v>44.1</v>
          </cell>
        </row>
        <row r="1593">
          <cell r="F1593" t="str">
            <v>ARTESP</v>
          </cell>
          <cell r="J1593">
            <v>94803.658299999996</v>
          </cell>
          <cell r="L1593" t="str">
            <v>RA Central</v>
          </cell>
          <cell r="M1593" t="str">
            <v>Concluído</v>
          </cell>
          <cell r="N1593">
            <v>133.30000000000001</v>
          </cell>
        </row>
        <row r="1594">
          <cell r="F1594" t="str">
            <v>ARTESP</v>
          </cell>
          <cell r="J1594">
            <v>95136.855200000005</v>
          </cell>
          <cell r="L1594" t="str">
            <v>RA Central</v>
          </cell>
          <cell r="M1594" t="str">
            <v>Concluído</v>
          </cell>
          <cell r="N1594">
            <v>129.43</v>
          </cell>
        </row>
        <row r="1595">
          <cell r="F1595" t="str">
            <v>ARTESP</v>
          </cell>
          <cell r="J1595">
            <v>20532.527399999999</v>
          </cell>
          <cell r="L1595" t="str">
            <v>RA de São José do Rio Preto</v>
          </cell>
          <cell r="M1595" t="str">
            <v>Concluído</v>
          </cell>
          <cell r="N1595">
            <v>67.02000000000001</v>
          </cell>
        </row>
        <row r="1596">
          <cell r="F1596" t="str">
            <v>ARTESP</v>
          </cell>
          <cell r="J1596">
            <v>4662699.5075000003</v>
          </cell>
          <cell r="L1596" t="str">
            <v>RA da Baixada Santista</v>
          </cell>
          <cell r="M1596" t="str">
            <v>Em Execução</v>
          </cell>
          <cell r="N1596">
            <v>1.3000000000000114</v>
          </cell>
        </row>
        <row r="1597">
          <cell r="F1597" t="str">
            <v>ARTESP</v>
          </cell>
          <cell r="J1597">
            <v>3228022.7777</v>
          </cell>
          <cell r="L1597" t="str">
            <v>RA da Baixada Santista</v>
          </cell>
          <cell r="M1597" t="str">
            <v>Em Execução</v>
          </cell>
          <cell r="N1597">
            <v>0.89999999999997726</v>
          </cell>
        </row>
        <row r="1598">
          <cell r="F1598" t="str">
            <v>ARTESP</v>
          </cell>
          <cell r="J1598">
            <v>1076007.6288000001</v>
          </cell>
          <cell r="L1598" t="str">
            <v>RA da Baixada Santista</v>
          </cell>
          <cell r="M1598" t="str">
            <v>Em Execução</v>
          </cell>
          <cell r="N1598">
            <v>0.30000000000001137</v>
          </cell>
        </row>
        <row r="1599">
          <cell r="F1599" t="str">
            <v>ARTESP</v>
          </cell>
          <cell r="J1599">
            <v>2869353.5680999998</v>
          </cell>
          <cell r="L1599" t="str">
            <v>RA da Baixada Santista</v>
          </cell>
          <cell r="M1599" t="str">
            <v>Em Execução</v>
          </cell>
          <cell r="N1599">
            <v>0.80000000000001137</v>
          </cell>
        </row>
        <row r="1600">
          <cell r="F1600" t="str">
            <v>ARTESP</v>
          </cell>
          <cell r="J1600">
            <v>2528346.5901000001</v>
          </cell>
          <cell r="L1600" t="str">
            <v>RA da Baixada Santista</v>
          </cell>
          <cell r="M1600" t="str">
            <v>Obra Contratada a Iniciar</v>
          </cell>
          <cell r="N1600">
            <v>0.5</v>
          </cell>
        </row>
        <row r="1601">
          <cell r="F1601" t="str">
            <v>ARTESP</v>
          </cell>
          <cell r="J1601">
            <v>505669.33970000001</v>
          </cell>
          <cell r="L1601" t="str">
            <v>RA da Baixada Santista</v>
          </cell>
          <cell r="M1601" t="str">
            <v>Obra Contratada a Iniciar</v>
          </cell>
          <cell r="N1601">
            <v>9.9999999999965894E-2</v>
          </cell>
        </row>
        <row r="1602">
          <cell r="F1602" t="str">
            <v>ARTESP</v>
          </cell>
          <cell r="J1602">
            <v>6068031.7509000003</v>
          </cell>
          <cell r="L1602" t="str">
            <v>RA da Baixada Santista</v>
          </cell>
          <cell r="M1602" t="str">
            <v>Obra Contratada a Iniciar</v>
          </cell>
          <cell r="N1602">
            <v>1.2000000000000457</v>
          </cell>
        </row>
        <row r="1603">
          <cell r="F1603" t="str">
            <v>ARTESP</v>
          </cell>
          <cell r="J1603">
            <v>2528346.5901000001</v>
          </cell>
          <cell r="L1603" t="str">
            <v>RA de Registro</v>
          </cell>
          <cell r="M1603" t="str">
            <v>Obra Contratada a Iniciar</v>
          </cell>
          <cell r="N1603">
            <v>0.5</v>
          </cell>
        </row>
        <row r="1604">
          <cell r="F1604" t="str">
            <v>ARTESP</v>
          </cell>
          <cell r="J1604">
            <v>2528346.5901000001</v>
          </cell>
          <cell r="L1604" t="str">
            <v>RA de Registro</v>
          </cell>
          <cell r="M1604" t="str">
            <v>Obra Contratada a Iniciar</v>
          </cell>
          <cell r="N1604">
            <v>0.5</v>
          </cell>
        </row>
        <row r="1605">
          <cell r="F1605" t="str">
            <v>ARTESP</v>
          </cell>
          <cell r="J1605">
            <v>14462317.9277</v>
          </cell>
          <cell r="L1605" t="str">
            <v>RA da Baixada Santista</v>
          </cell>
          <cell r="M1605" t="str">
            <v>Em Execução</v>
          </cell>
          <cell r="N1605">
            <v>8.4900000000000091</v>
          </cell>
        </row>
        <row r="1606">
          <cell r="F1606" t="str">
            <v>ARTESP</v>
          </cell>
          <cell r="J1606">
            <v>4275667.6442</v>
          </cell>
          <cell r="L1606" t="str">
            <v>RA da Baixada Santista</v>
          </cell>
          <cell r="M1606" t="str">
            <v>Obra Contratada a Iniciar</v>
          </cell>
          <cell r="N1606">
            <v>2.5099999999999909</v>
          </cell>
        </row>
        <row r="1607">
          <cell r="F1607" t="str">
            <v>ARTESP</v>
          </cell>
          <cell r="J1607">
            <v>1225058.9927999999</v>
          </cell>
          <cell r="L1607" t="str">
            <v>RA da Baixada Santista</v>
          </cell>
          <cell r="M1607" t="str">
            <v>Em Execução</v>
          </cell>
          <cell r="N1607">
            <v>2.6000000000000227</v>
          </cell>
        </row>
        <row r="1608">
          <cell r="F1608" t="str">
            <v>ARTESP</v>
          </cell>
          <cell r="J1608">
            <v>2925448.4035</v>
          </cell>
          <cell r="L1608" t="str">
            <v>RA da Baixada Santista</v>
          </cell>
          <cell r="M1608" t="str">
            <v>Obra Contratada a Iniciar</v>
          </cell>
          <cell r="N1608">
            <v>2.5999999999999659</v>
          </cell>
        </row>
        <row r="1609">
          <cell r="F1609" t="str">
            <v>ARTESP</v>
          </cell>
          <cell r="J1609">
            <v>3378335.7374</v>
          </cell>
          <cell r="L1609" t="str">
            <v>RA da Baixada Santista</v>
          </cell>
          <cell r="M1609" t="str">
            <v>Obra Contratada a Iniciar</v>
          </cell>
          <cell r="N1609">
            <v>7.1700000000000159</v>
          </cell>
        </row>
        <row r="1610">
          <cell r="F1610" t="str">
            <v>ARTESP</v>
          </cell>
          <cell r="J1610">
            <v>2324167.0129999998</v>
          </cell>
          <cell r="L1610" t="str">
            <v>RA da Baixada Santista</v>
          </cell>
          <cell r="M1610" t="str">
            <v>Obra Contratada a Iniciar</v>
          </cell>
          <cell r="N1610">
            <v>0</v>
          </cell>
        </row>
        <row r="1611">
          <cell r="F1611" t="str">
            <v>ARTESP</v>
          </cell>
          <cell r="J1611">
            <v>134694.2482</v>
          </cell>
          <cell r="L1611" t="str">
            <v>RA da Baixada Santista</v>
          </cell>
          <cell r="M1611" t="str">
            <v>Obra Contratada a Iniciar</v>
          </cell>
          <cell r="N1611">
            <v>0</v>
          </cell>
        </row>
        <row r="1612">
          <cell r="F1612" t="str">
            <v>ARTESP</v>
          </cell>
          <cell r="J1612">
            <v>4797707.3075999999</v>
          </cell>
          <cell r="L1612" t="str">
            <v>RA da Baixada Santista</v>
          </cell>
          <cell r="M1612" t="str">
            <v>Obra Contratada a Iniciar</v>
          </cell>
          <cell r="N1612">
            <v>0</v>
          </cell>
        </row>
        <row r="1613">
          <cell r="F1613" t="str">
            <v>ARTESP</v>
          </cell>
          <cell r="J1613">
            <v>134356.4682</v>
          </cell>
          <cell r="L1613" t="str">
            <v>RA da Baixada Santista</v>
          </cell>
          <cell r="M1613" t="str">
            <v>Em Execução</v>
          </cell>
          <cell r="N1613">
            <v>97.600000000000023</v>
          </cell>
        </row>
        <row r="1614">
          <cell r="F1614" t="str">
            <v>ARTESP</v>
          </cell>
          <cell r="J1614">
            <v>715165.3933</v>
          </cell>
          <cell r="L1614" t="str">
            <v>Região Metropolitana de São Paulo</v>
          </cell>
          <cell r="M1614" t="str">
            <v>Em Execução</v>
          </cell>
          <cell r="N1614">
            <v>17.5</v>
          </cell>
        </row>
        <row r="1615">
          <cell r="F1615" t="str">
            <v>ARTESP</v>
          </cell>
          <cell r="J1615">
            <v>171906.65030000001</v>
          </cell>
          <cell r="L1615" t="str">
            <v>Região Metropolitana de São Paulo</v>
          </cell>
          <cell r="M1615" t="str">
            <v>Em Execução</v>
          </cell>
          <cell r="N1615">
            <v>41.45</v>
          </cell>
        </row>
        <row r="1616">
          <cell r="F1616" t="str">
            <v>ARTESP</v>
          </cell>
          <cell r="J1616">
            <v>190182.83960000001</v>
          </cell>
          <cell r="L1616" t="str">
            <v>RA da Baixada Santista</v>
          </cell>
          <cell r="M1616" t="str">
            <v>Em Execução</v>
          </cell>
          <cell r="N1616">
            <v>10</v>
          </cell>
        </row>
        <row r="1617">
          <cell r="F1617" t="str">
            <v>ARTESP</v>
          </cell>
          <cell r="J1617">
            <v>257207.66570000001</v>
          </cell>
          <cell r="L1617" t="str">
            <v>RA da Baixada Santista</v>
          </cell>
          <cell r="M1617" t="str">
            <v>Em Execução</v>
          </cell>
          <cell r="N1617">
            <v>9.8000000000000007</v>
          </cell>
        </row>
        <row r="1618">
          <cell r="F1618" t="str">
            <v>ARTESP</v>
          </cell>
          <cell r="J1618">
            <v>65301239.009800002</v>
          </cell>
          <cell r="L1618" t="str">
            <v>RA de Sorocaba</v>
          </cell>
          <cell r="M1618" t="str">
            <v>Em Execução</v>
          </cell>
          <cell r="N1618">
            <v>23</v>
          </cell>
        </row>
        <row r="1619">
          <cell r="F1619" t="str">
            <v>ARTESP</v>
          </cell>
          <cell r="J1619">
            <v>25289253.956300002</v>
          </cell>
          <cell r="L1619" t="str">
            <v>RA de Sorocaba</v>
          </cell>
          <cell r="M1619" t="str">
            <v>Em Execução</v>
          </cell>
          <cell r="N1619">
            <v>0</v>
          </cell>
        </row>
        <row r="1620">
          <cell r="F1620" t="str">
            <v>ARTESP</v>
          </cell>
          <cell r="J1620">
            <v>29495671.378699999</v>
          </cell>
          <cell r="L1620" t="str">
            <v>RA de Sorocaba</v>
          </cell>
          <cell r="M1620" t="str">
            <v>Obra Contratada a Iniciar</v>
          </cell>
          <cell r="N1620">
            <v>0</v>
          </cell>
        </row>
        <row r="1621">
          <cell r="F1621" t="str">
            <v>ARTESP</v>
          </cell>
          <cell r="J1621">
            <v>5906774.4463999998</v>
          </cell>
          <cell r="L1621" t="str">
            <v>RA de Sorocaba</v>
          </cell>
          <cell r="M1621" t="str">
            <v>Obra Contratada a Iniciar</v>
          </cell>
          <cell r="N1621">
            <v>0</v>
          </cell>
        </row>
        <row r="1622">
          <cell r="F1622" t="str">
            <v>ARTESP</v>
          </cell>
          <cell r="J1622">
            <v>3835882.2629</v>
          </cell>
          <cell r="L1622" t="str">
            <v>Região Metropolitana de São Paulo</v>
          </cell>
          <cell r="M1622" t="str">
            <v>Obra Contratada a Iniciar</v>
          </cell>
          <cell r="N1622">
            <v>0</v>
          </cell>
        </row>
        <row r="1623">
          <cell r="F1623" t="str">
            <v>ARTESP</v>
          </cell>
          <cell r="J1623">
            <v>3553891.1137000001</v>
          </cell>
          <cell r="L1623" t="str">
            <v>Região Metropolitana de São Paulo</v>
          </cell>
          <cell r="M1623" t="str">
            <v>Obra Contratada a Iniciar</v>
          </cell>
          <cell r="N1623">
            <v>0</v>
          </cell>
        </row>
        <row r="1624">
          <cell r="F1624" t="str">
            <v>ARTESP</v>
          </cell>
          <cell r="J1624">
            <v>3553891.1137000001</v>
          </cell>
          <cell r="L1624" t="str">
            <v>RA de Sorocaba</v>
          </cell>
          <cell r="M1624" t="str">
            <v>Obra Contratada a Iniciar</v>
          </cell>
          <cell r="N1624">
            <v>0</v>
          </cell>
        </row>
        <row r="1625">
          <cell r="F1625" t="str">
            <v>ARTESP</v>
          </cell>
          <cell r="J1625">
            <v>3553891.1137000001</v>
          </cell>
          <cell r="L1625" t="str">
            <v>RA de Sorocaba</v>
          </cell>
          <cell r="M1625" t="str">
            <v>Obra Contratada a Iniciar</v>
          </cell>
          <cell r="N1625">
            <v>0</v>
          </cell>
        </row>
        <row r="1626">
          <cell r="F1626" t="str">
            <v>ARTESP</v>
          </cell>
          <cell r="J1626">
            <v>1194938.3374999999</v>
          </cell>
          <cell r="L1626" t="str">
            <v>RA de Sorocaba</v>
          </cell>
          <cell r="M1626" t="str">
            <v>Obra Contratada a Iniciar</v>
          </cell>
          <cell r="N1626">
            <v>0</v>
          </cell>
        </row>
        <row r="1627">
          <cell r="F1627" t="str">
            <v>ARTESP</v>
          </cell>
          <cell r="J1627">
            <v>2391079.6305999998</v>
          </cell>
          <cell r="L1627" t="str">
            <v>Região Metropolitana de São Paulo</v>
          </cell>
          <cell r="M1627" t="str">
            <v>Em Execução</v>
          </cell>
          <cell r="N1627">
            <v>0</v>
          </cell>
        </row>
        <row r="1628">
          <cell r="F1628" t="str">
            <v>ARTESP</v>
          </cell>
          <cell r="J1628">
            <v>3825727.4917000001</v>
          </cell>
          <cell r="L1628" t="str">
            <v>Região Metropolitana de São Paulo</v>
          </cell>
          <cell r="M1628" t="str">
            <v>Em Execução</v>
          </cell>
          <cell r="N1628">
            <v>0</v>
          </cell>
        </row>
        <row r="1629">
          <cell r="F1629" t="str">
            <v>ARTESP</v>
          </cell>
          <cell r="J1629">
            <v>4782159.2610999998</v>
          </cell>
          <cell r="L1629" t="str">
            <v>Região Metropolitana de São Paulo</v>
          </cell>
          <cell r="M1629" t="str">
            <v>Em Execução</v>
          </cell>
          <cell r="N1629">
            <v>0</v>
          </cell>
        </row>
        <row r="1630">
          <cell r="F1630" t="str">
            <v>ARTESP</v>
          </cell>
          <cell r="J1630">
            <v>2869295.6187999998</v>
          </cell>
          <cell r="L1630" t="str">
            <v>RA de Sorocaba</v>
          </cell>
          <cell r="M1630" t="str">
            <v>Em Execução</v>
          </cell>
          <cell r="N1630">
            <v>0</v>
          </cell>
        </row>
        <row r="1631">
          <cell r="F1631" t="str">
            <v>ARTESP</v>
          </cell>
          <cell r="J1631">
            <v>4759552.4142000005</v>
          </cell>
          <cell r="L1631" t="str">
            <v>RA de Sorocaba</v>
          </cell>
          <cell r="M1631" t="str">
            <v>Em Execução</v>
          </cell>
          <cell r="N1631">
            <v>0</v>
          </cell>
        </row>
        <row r="1632">
          <cell r="F1632" t="str">
            <v>ARTESP</v>
          </cell>
          <cell r="J1632">
            <v>4759552.4142000005</v>
          </cell>
          <cell r="L1632" t="str">
            <v>RA de Sorocaba</v>
          </cell>
          <cell r="M1632" t="str">
            <v>Em Execução</v>
          </cell>
          <cell r="N1632">
            <v>0</v>
          </cell>
        </row>
        <row r="1633">
          <cell r="F1633" t="str">
            <v>ARTESP</v>
          </cell>
          <cell r="J1633">
            <v>2862911.5370999998</v>
          </cell>
          <cell r="L1633" t="str">
            <v>RA de Sorocaba</v>
          </cell>
          <cell r="M1633" t="str">
            <v>Em Execução</v>
          </cell>
          <cell r="N1633">
            <v>0</v>
          </cell>
        </row>
        <row r="1634">
          <cell r="F1634" t="str">
            <v>ARTESP</v>
          </cell>
          <cell r="J1634">
            <v>2358996.8813999998</v>
          </cell>
          <cell r="L1634" t="str">
            <v>RA de Sorocaba</v>
          </cell>
          <cell r="M1634" t="str">
            <v>Obra Contratada a Iniciar</v>
          </cell>
          <cell r="N1634">
            <v>0</v>
          </cell>
        </row>
        <row r="1635">
          <cell r="F1635" t="str">
            <v>ARTESP</v>
          </cell>
          <cell r="J1635">
            <v>39557066.376999997</v>
          </cell>
          <cell r="L1635" t="str">
            <v>RA de Sorocaba</v>
          </cell>
          <cell r="M1635" t="str">
            <v>Obra Contratada a Iniciar</v>
          </cell>
          <cell r="N1635">
            <v>7.9399999999999986</v>
          </cell>
        </row>
        <row r="1636">
          <cell r="F1636" t="str">
            <v>ARTESP</v>
          </cell>
          <cell r="J1636">
            <v>42405545.863899998</v>
          </cell>
          <cell r="L1636" t="str">
            <v>RA de Sorocaba</v>
          </cell>
          <cell r="M1636" t="str">
            <v>Obra Contratada a Iniciar</v>
          </cell>
          <cell r="N1636">
            <v>8.2999999999999972</v>
          </cell>
        </row>
        <row r="1637">
          <cell r="F1637" t="str">
            <v>ARTESP</v>
          </cell>
          <cell r="J1637">
            <v>5962034.6155000003</v>
          </cell>
          <cell r="L1637" t="str">
            <v>RA de Sorocaba</v>
          </cell>
          <cell r="M1637" t="str">
            <v>Obra Contratada a Iniciar</v>
          </cell>
          <cell r="N1637">
            <v>8.8000000000000007</v>
          </cell>
        </row>
        <row r="1638">
          <cell r="F1638" t="str">
            <v>ARTESP</v>
          </cell>
          <cell r="J1638">
            <v>2146470.7988999998</v>
          </cell>
          <cell r="L1638" t="str">
            <v>RA de Sorocaba</v>
          </cell>
          <cell r="M1638" t="str">
            <v>Obra Contratada a Iniciar</v>
          </cell>
          <cell r="N1638">
            <v>8.8000000000000007</v>
          </cell>
        </row>
        <row r="1639">
          <cell r="F1639" t="str">
            <v>ARTESP</v>
          </cell>
          <cell r="J1639">
            <v>2146470.7988999998</v>
          </cell>
          <cell r="L1639" t="str">
            <v>RA de Sorocaba</v>
          </cell>
          <cell r="M1639" t="str">
            <v>Obra Contratada a Iniciar</v>
          </cell>
          <cell r="N1639">
            <v>8.61</v>
          </cell>
        </row>
        <row r="1640">
          <cell r="F1640" t="str">
            <v>ARTESP</v>
          </cell>
          <cell r="J1640">
            <v>5723922.0958000002</v>
          </cell>
          <cell r="L1640" t="str">
            <v>Região Metropolitana de São Paulo</v>
          </cell>
          <cell r="M1640" t="str">
            <v>Em Execução</v>
          </cell>
          <cell r="N1640">
            <v>23.700000000000003</v>
          </cell>
        </row>
        <row r="1641">
          <cell r="F1641" t="str">
            <v>ARTESP</v>
          </cell>
          <cell r="J1641">
            <v>817475.85620000004</v>
          </cell>
          <cell r="L1641" t="str">
            <v>RA de Sorocaba</v>
          </cell>
          <cell r="M1641" t="str">
            <v>Obra Contratada a Iniciar</v>
          </cell>
          <cell r="N1641">
            <v>0</v>
          </cell>
        </row>
        <row r="1642">
          <cell r="F1642" t="str">
            <v>ARTESP</v>
          </cell>
          <cell r="J1642">
            <v>3962239.0828999998</v>
          </cell>
          <cell r="L1642" t="str">
            <v>RA de Sorocaba</v>
          </cell>
          <cell r="M1642" t="str">
            <v>Obra Contratada a Iniciar</v>
          </cell>
          <cell r="N1642">
            <v>0</v>
          </cell>
        </row>
        <row r="1643">
          <cell r="F1643" t="str">
            <v>ARTESP</v>
          </cell>
          <cell r="J1643">
            <v>84684917.230399996</v>
          </cell>
          <cell r="L1643" t="str">
            <v>RA de Sorocaba</v>
          </cell>
          <cell r="M1643" t="str">
            <v>Concluído</v>
          </cell>
          <cell r="N1643">
            <v>330</v>
          </cell>
        </row>
        <row r="1644">
          <cell r="F1644" t="str">
            <v>ARTESP</v>
          </cell>
          <cell r="J1644">
            <v>83801652.367400005</v>
          </cell>
          <cell r="L1644" t="str">
            <v>RA de Sorocaba</v>
          </cell>
          <cell r="M1644" t="str">
            <v>Concluído</v>
          </cell>
          <cell r="N1644">
            <v>0</v>
          </cell>
        </row>
        <row r="1645">
          <cell r="F1645" t="str">
            <v>ARTESP</v>
          </cell>
          <cell r="J1645">
            <v>4669717.6520999996</v>
          </cell>
          <cell r="L1645" t="str">
            <v>RA de Sorocaba</v>
          </cell>
          <cell r="M1645" t="str">
            <v>Concluído</v>
          </cell>
          <cell r="N1645">
            <v>0</v>
          </cell>
        </row>
        <row r="1646">
          <cell r="F1646" t="str">
            <v>ARTESP</v>
          </cell>
          <cell r="J1646">
            <v>5506186.5188999996</v>
          </cell>
          <cell r="L1646" t="str">
            <v>RA de Sorocaba</v>
          </cell>
          <cell r="M1646" t="str">
            <v>Concluído</v>
          </cell>
          <cell r="N1646">
            <v>130</v>
          </cell>
        </row>
        <row r="1647">
          <cell r="F1647" t="str">
            <v>ARTESP</v>
          </cell>
          <cell r="J1647">
            <v>147999916.76089999</v>
          </cell>
          <cell r="L1647" t="str">
            <v>RA de Sorocaba</v>
          </cell>
          <cell r="M1647" t="str">
            <v>Em Execução</v>
          </cell>
          <cell r="N1647">
            <v>460</v>
          </cell>
        </row>
        <row r="1648">
          <cell r="F1648" t="str">
            <v>ARTESP</v>
          </cell>
          <cell r="J1648">
            <v>55481288.238700002</v>
          </cell>
          <cell r="L1648" t="str">
            <v>RA de Sorocaba</v>
          </cell>
          <cell r="M1648" t="str">
            <v>Em Execução</v>
          </cell>
          <cell r="N1648">
            <v>0</v>
          </cell>
        </row>
        <row r="1649">
          <cell r="F1649" t="str">
            <v>ARTESP</v>
          </cell>
          <cell r="J1649">
            <v>2868024.0923000001</v>
          </cell>
          <cell r="L1649" t="str">
            <v>Região Metropolitana de São Paulo</v>
          </cell>
          <cell r="M1649" t="str">
            <v>Concluído</v>
          </cell>
          <cell r="N1649">
            <v>0</v>
          </cell>
        </row>
        <row r="1650">
          <cell r="F1650" t="str">
            <v>ARTESP</v>
          </cell>
          <cell r="J1650">
            <v>2589181.7404</v>
          </cell>
          <cell r="L1650" t="str">
            <v>Região Metropolitana de São Paulo</v>
          </cell>
          <cell r="M1650" t="str">
            <v>Concluído</v>
          </cell>
          <cell r="N1650">
            <v>0</v>
          </cell>
        </row>
        <row r="1651">
          <cell r="F1651" t="str">
            <v>ARTESP</v>
          </cell>
          <cell r="J1651">
            <v>2589181.7404</v>
          </cell>
          <cell r="L1651" t="str">
            <v>Região Metropolitana de São Paulo</v>
          </cell>
          <cell r="M1651" t="str">
            <v>Concluído</v>
          </cell>
          <cell r="N1651">
            <v>0</v>
          </cell>
        </row>
        <row r="1652">
          <cell r="F1652" t="str">
            <v>ARTESP</v>
          </cell>
          <cell r="J1652">
            <v>2589181.7404</v>
          </cell>
          <cell r="L1652" t="str">
            <v>Região Metropolitana de São Paulo</v>
          </cell>
          <cell r="M1652" t="str">
            <v>Obra Contratada a Iniciar</v>
          </cell>
          <cell r="N1652">
            <v>0</v>
          </cell>
        </row>
        <row r="1653">
          <cell r="F1653" t="str">
            <v>ARTESP</v>
          </cell>
          <cell r="J1653">
            <v>2589181.7404</v>
          </cell>
          <cell r="L1653" t="str">
            <v>Região Metropolitana de São Paulo</v>
          </cell>
          <cell r="M1653" t="str">
            <v>Obra Contratada a Iniciar</v>
          </cell>
          <cell r="N1653">
            <v>0</v>
          </cell>
        </row>
        <row r="1654">
          <cell r="F1654" t="str">
            <v>ARTESP</v>
          </cell>
          <cell r="J1654">
            <v>2589181.7404</v>
          </cell>
          <cell r="L1654" t="str">
            <v>Região Metropolitana de São Paulo</v>
          </cell>
          <cell r="M1654" t="str">
            <v>Obra Contratada a Iniciar</v>
          </cell>
          <cell r="N1654">
            <v>0</v>
          </cell>
        </row>
        <row r="1655">
          <cell r="F1655" t="str">
            <v>ARTESP</v>
          </cell>
          <cell r="J1655">
            <v>20288362.434300002</v>
          </cell>
          <cell r="L1655" t="str">
            <v>Região Metropolitana de São Paulo</v>
          </cell>
          <cell r="M1655" t="str">
            <v>Obra Contratada a Iniciar</v>
          </cell>
          <cell r="N1655">
            <v>0</v>
          </cell>
        </row>
        <row r="1656">
          <cell r="F1656" t="str">
            <v>ARTESP</v>
          </cell>
          <cell r="J1656">
            <v>12228094.033299999</v>
          </cell>
          <cell r="L1656" t="str">
            <v>Região Metropolitana de São Paulo</v>
          </cell>
          <cell r="M1656" t="str">
            <v>Obra Contratada a Iniciar</v>
          </cell>
          <cell r="N1656">
            <v>0</v>
          </cell>
        </row>
        <row r="1657">
          <cell r="F1657" t="str">
            <v>ARTESP</v>
          </cell>
          <cell r="J1657">
            <v>51654739.694899999</v>
          </cell>
          <cell r="L1657" t="str">
            <v>Região Metropolitana de São Paulo</v>
          </cell>
          <cell r="M1657" t="str">
            <v>Concluído</v>
          </cell>
          <cell r="N1657">
            <v>0</v>
          </cell>
        </row>
        <row r="1658">
          <cell r="F1658" t="str">
            <v>ARTESP</v>
          </cell>
          <cell r="J1658">
            <v>69278277.850700006</v>
          </cell>
          <cell r="L1658" t="str">
            <v>Região Metropolitana de São Paulo</v>
          </cell>
          <cell r="M1658" t="str">
            <v>Concluído</v>
          </cell>
          <cell r="N1658">
            <v>0</v>
          </cell>
        </row>
        <row r="1659">
          <cell r="F1659" t="str">
            <v>ARTESP</v>
          </cell>
          <cell r="J1659">
            <v>2487657.6979999999</v>
          </cell>
          <cell r="L1659" t="str">
            <v>Região Metropolitana de São Paulo</v>
          </cell>
          <cell r="M1659" t="str">
            <v>Concluído</v>
          </cell>
          <cell r="N1659">
            <v>0</v>
          </cell>
        </row>
        <row r="1660">
          <cell r="F1660" t="str">
            <v>ARTESP</v>
          </cell>
          <cell r="J1660">
            <v>72393761.878600001</v>
          </cell>
          <cell r="L1660" t="str">
            <v>Região Metropolitana de São Paulo</v>
          </cell>
          <cell r="M1660" t="str">
            <v>Concluído</v>
          </cell>
          <cell r="N1660">
            <v>0</v>
          </cell>
        </row>
        <row r="1661">
          <cell r="F1661" t="str">
            <v>ARTESP</v>
          </cell>
          <cell r="J1661">
            <v>38989114.875299998</v>
          </cell>
          <cell r="L1661" t="str">
            <v>Região Metropolitana de São Paulo</v>
          </cell>
          <cell r="M1661" t="str">
            <v>Obra Contratada a Iniciar</v>
          </cell>
          <cell r="N1661">
            <v>0</v>
          </cell>
        </row>
        <row r="1662">
          <cell r="F1662" t="str">
            <v>ARTESP</v>
          </cell>
          <cell r="J1662">
            <v>49267370.543300003</v>
          </cell>
          <cell r="L1662" t="str">
            <v>Região Metropolitana de São Paulo</v>
          </cell>
          <cell r="M1662" t="str">
            <v>Obra Contratada a Iniciar</v>
          </cell>
          <cell r="N1662">
            <v>0</v>
          </cell>
        </row>
        <row r="1663">
          <cell r="F1663" t="str">
            <v>ARTESP</v>
          </cell>
          <cell r="J1663">
            <v>76647639.184300005</v>
          </cell>
          <cell r="L1663" t="str">
            <v>Região Metropolitana de São Paulo</v>
          </cell>
          <cell r="M1663" t="str">
            <v>Obra Contratada a Iniciar</v>
          </cell>
          <cell r="N1663">
            <v>0</v>
          </cell>
        </row>
        <row r="1664">
          <cell r="F1664" t="str">
            <v>ARTESP</v>
          </cell>
          <cell r="J1664">
            <v>9205259.1600000001</v>
          </cell>
          <cell r="L1664" t="str">
            <v>RA de Marília</v>
          </cell>
          <cell r="M1664" t="str">
            <v>Em Estudo / Licitação em Andamento</v>
          </cell>
        </row>
        <row r="1665">
          <cell r="F1665" t="str">
            <v>ARTESP</v>
          </cell>
          <cell r="J1665">
            <v>121324.29150000001</v>
          </cell>
          <cell r="L1665" t="str">
            <v>RA de Ribeirão Preto</v>
          </cell>
          <cell r="M1665" t="str">
            <v>Obra Contratada a Iniciar</v>
          </cell>
          <cell r="N1665">
            <v>0.15</v>
          </cell>
        </row>
        <row r="1666">
          <cell r="F1666" t="str">
            <v>ARTESP</v>
          </cell>
          <cell r="J1666">
            <v>2403518.2612000001</v>
          </cell>
          <cell r="L1666" t="str">
            <v>RA de Ribeirão Preto</v>
          </cell>
          <cell r="M1666" t="str">
            <v>Obra Contratada a Iniciar</v>
          </cell>
          <cell r="N1666">
            <v>3</v>
          </cell>
        </row>
        <row r="1667">
          <cell r="F1667" t="str">
            <v>ARTESP</v>
          </cell>
          <cell r="J1667">
            <v>2152294.0808000001</v>
          </cell>
          <cell r="L1667" t="str">
            <v>RA de Franca</v>
          </cell>
          <cell r="M1667" t="str">
            <v>Obra Contratada a Iniciar</v>
          </cell>
          <cell r="N1667">
            <v>0</v>
          </cell>
        </row>
        <row r="1668">
          <cell r="F1668" t="str">
            <v>ARTESP</v>
          </cell>
          <cell r="J1668">
            <v>2152294.0808000001</v>
          </cell>
          <cell r="L1668" t="str">
            <v>RA de Franca</v>
          </cell>
          <cell r="M1668" t="str">
            <v>Obra Contratada a Iniciar</v>
          </cell>
          <cell r="N1668">
            <v>0</v>
          </cell>
        </row>
        <row r="1669">
          <cell r="F1669" t="str">
            <v>ARTESP</v>
          </cell>
          <cell r="J1669">
            <v>2152294.0808000001</v>
          </cell>
          <cell r="L1669" t="str">
            <v>RA de Ribeirão Preto</v>
          </cell>
          <cell r="M1669" t="str">
            <v>Obra Contratada a Iniciar</v>
          </cell>
          <cell r="N1669">
            <v>0</v>
          </cell>
        </row>
        <row r="1670">
          <cell r="F1670" t="str">
            <v>ARTESP</v>
          </cell>
          <cell r="J1670">
            <v>2152294.0808000001</v>
          </cell>
          <cell r="L1670" t="str">
            <v>RA de Ribeirão Preto</v>
          </cell>
          <cell r="M1670" t="str">
            <v>Obra Contratada a Iniciar</v>
          </cell>
          <cell r="N1670">
            <v>0</v>
          </cell>
        </row>
        <row r="1671">
          <cell r="F1671" t="str">
            <v>ARTESP</v>
          </cell>
          <cell r="J1671">
            <v>2152294.0808000001</v>
          </cell>
          <cell r="L1671" t="str">
            <v>RA de Ribeirão Preto</v>
          </cell>
          <cell r="M1671" t="str">
            <v>Obra Contratada a Iniciar</v>
          </cell>
          <cell r="N1671">
            <v>0</v>
          </cell>
        </row>
        <row r="1672">
          <cell r="F1672" t="str">
            <v>ARTESP</v>
          </cell>
          <cell r="J1672">
            <v>121324.29150000001</v>
          </cell>
          <cell r="L1672" t="str">
            <v>RA de Ribeirão Preto</v>
          </cell>
          <cell r="M1672" t="str">
            <v>Obra Contratada a Iniciar</v>
          </cell>
          <cell r="N1672">
            <v>0.15</v>
          </cell>
        </row>
        <row r="1673">
          <cell r="F1673" t="str">
            <v>ARTESP</v>
          </cell>
          <cell r="J1673">
            <v>2152294.0808000001</v>
          </cell>
          <cell r="L1673" t="str">
            <v>RA de Ribeirão Preto</v>
          </cell>
          <cell r="M1673" t="str">
            <v>Obra Contratada a Iniciar</v>
          </cell>
          <cell r="N1673">
            <v>0</v>
          </cell>
        </row>
        <row r="1674">
          <cell r="F1674" t="str">
            <v>ARTESP</v>
          </cell>
          <cell r="J1674">
            <v>2152294.0808000001</v>
          </cell>
          <cell r="L1674" t="str">
            <v>RA de Ribeirão Preto</v>
          </cell>
          <cell r="M1674" t="str">
            <v>Obra Contratada a Iniciar</v>
          </cell>
          <cell r="N1674">
            <v>0</v>
          </cell>
        </row>
        <row r="1675">
          <cell r="F1675" t="str">
            <v>ARTESP</v>
          </cell>
          <cell r="J1675">
            <v>2152294.0808000001</v>
          </cell>
          <cell r="L1675" t="str">
            <v>RA de Ribeirão Preto</v>
          </cell>
          <cell r="M1675" t="str">
            <v>Obra Contratada a Iniciar</v>
          </cell>
          <cell r="N1675">
            <v>0</v>
          </cell>
        </row>
        <row r="1676">
          <cell r="F1676" t="str">
            <v>ARTESP</v>
          </cell>
          <cell r="J1676">
            <v>2152294.0808000001</v>
          </cell>
          <cell r="L1676" t="str">
            <v>RA de Ribeirão Preto</v>
          </cell>
          <cell r="M1676" t="str">
            <v>Obra Contratada a Iniciar</v>
          </cell>
          <cell r="N1676">
            <v>0</v>
          </cell>
        </row>
        <row r="1677">
          <cell r="F1677" t="str">
            <v>ARTESP</v>
          </cell>
          <cell r="J1677">
            <v>2152294.0808000001</v>
          </cell>
          <cell r="L1677" t="str">
            <v>RA de Ribeirão Preto</v>
          </cell>
          <cell r="M1677" t="str">
            <v>Obra Contratada a Iniciar</v>
          </cell>
          <cell r="N1677">
            <v>0</v>
          </cell>
        </row>
        <row r="1678">
          <cell r="F1678" t="str">
            <v>ARTESP</v>
          </cell>
          <cell r="J1678">
            <v>2152294.0808000001</v>
          </cell>
          <cell r="L1678" t="str">
            <v>RA de Ribeirão Preto</v>
          </cell>
          <cell r="M1678" t="str">
            <v>Obra Contratada a Iniciar</v>
          </cell>
          <cell r="N1678">
            <v>0</v>
          </cell>
        </row>
        <row r="1679">
          <cell r="F1679" t="str">
            <v>ARTESP</v>
          </cell>
          <cell r="J1679">
            <v>2152294.0808000001</v>
          </cell>
          <cell r="L1679" t="str">
            <v>RA de Ribeirão Preto</v>
          </cell>
          <cell r="M1679" t="str">
            <v>Obra Contratada a Iniciar</v>
          </cell>
          <cell r="N1679">
            <v>0</v>
          </cell>
        </row>
        <row r="1680">
          <cell r="F1680" t="str">
            <v>ARTESP</v>
          </cell>
          <cell r="J1680">
            <v>2152294.0808000001</v>
          </cell>
          <cell r="L1680" t="str">
            <v>RA de Ribeirão Preto</v>
          </cell>
          <cell r="M1680" t="str">
            <v>Obra Contratada a Iniciar</v>
          </cell>
          <cell r="N1680">
            <v>0</v>
          </cell>
        </row>
        <row r="1681">
          <cell r="F1681" t="str">
            <v>ARTESP</v>
          </cell>
          <cell r="J1681">
            <v>2152294.0808000001</v>
          </cell>
          <cell r="L1681" t="str">
            <v>RA de Ribeirão Preto</v>
          </cell>
          <cell r="M1681" t="str">
            <v>Obra Contratada a Iniciar</v>
          </cell>
          <cell r="N1681">
            <v>0</v>
          </cell>
        </row>
        <row r="1682">
          <cell r="F1682" t="str">
            <v>ARTESP</v>
          </cell>
          <cell r="J1682">
            <v>5545122.8364000004</v>
          </cell>
          <cell r="L1682" t="str">
            <v>RA de Ribeirão Preto</v>
          </cell>
          <cell r="M1682" t="str">
            <v>Obra Contratada a Iniciar</v>
          </cell>
          <cell r="N1682">
            <v>9.75</v>
          </cell>
        </row>
        <row r="1683">
          <cell r="F1683" t="str">
            <v>ARTESP</v>
          </cell>
          <cell r="J1683">
            <v>5545122.8364000004</v>
          </cell>
          <cell r="L1683" t="str">
            <v>RA de Ribeirão Preto</v>
          </cell>
          <cell r="M1683" t="str">
            <v>Obra Contratada a Iniciar</v>
          </cell>
          <cell r="N1683">
            <v>9.75</v>
          </cell>
        </row>
        <row r="1684">
          <cell r="F1684" t="str">
            <v>ARTESP</v>
          </cell>
          <cell r="J1684">
            <v>2403518.2612000001</v>
          </cell>
          <cell r="L1684" t="str">
            <v>RA de Ribeirão Preto</v>
          </cell>
          <cell r="M1684" t="str">
            <v>Obra Contratada a Iniciar</v>
          </cell>
          <cell r="N1684">
            <v>3</v>
          </cell>
        </row>
        <row r="1685">
          <cell r="F1685" t="str">
            <v>ARTESP</v>
          </cell>
          <cell r="J1685">
            <v>1483102.2486</v>
          </cell>
          <cell r="L1685" t="str">
            <v>RA de Marília</v>
          </cell>
          <cell r="M1685" t="str">
            <v>Obra Contratada a Iniciar</v>
          </cell>
          <cell r="N1685">
            <v>1.17</v>
          </cell>
        </row>
        <row r="1686">
          <cell r="F1686" t="str">
            <v>ARTESP</v>
          </cell>
          <cell r="J1686">
            <v>20128343.786400001</v>
          </cell>
          <cell r="L1686" t="str">
            <v>RA de Barretos</v>
          </cell>
          <cell r="M1686" t="str">
            <v>Obra Contratada a Iniciar</v>
          </cell>
          <cell r="N1686">
            <v>21.740000000000009</v>
          </cell>
        </row>
        <row r="1687">
          <cell r="F1687" t="str">
            <v>ARTESP</v>
          </cell>
          <cell r="J1687">
            <v>3346218.3273</v>
          </cell>
          <cell r="L1687" t="str">
            <v>RA de Ribeirão Preto</v>
          </cell>
          <cell r="M1687" t="str">
            <v>Obra Contratada a Iniciar</v>
          </cell>
          <cell r="N1687">
            <v>3.56</v>
          </cell>
        </row>
        <row r="1688">
          <cell r="F1688" t="str">
            <v>ARTESP</v>
          </cell>
          <cell r="J1688">
            <v>20128343.786400001</v>
          </cell>
          <cell r="L1688" t="str">
            <v>RA de Barretos</v>
          </cell>
          <cell r="M1688" t="str">
            <v>Obra Contratada a Iniciar</v>
          </cell>
          <cell r="N1688">
            <v>21.740000000000009</v>
          </cell>
        </row>
        <row r="1689">
          <cell r="F1689" t="str">
            <v>ARTESP</v>
          </cell>
          <cell r="J1689">
            <v>6505334.5253999997</v>
          </cell>
          <cell r="L1689" t="str">
            <v>RA de Marília</v>
          </cell>
          <cell r="M1689" t="str">
            <v>Obra Contratada a Iniciar</v>
          </cell>
          <cell r="N1689">
            <v>5.9710000000000036</v>
          </cell>
        </row>
        <row r="1690">
          <cell r="F1690" t="str">
            <v>ARTESP</v>
          </cell>
          <cell r="J1690">
            <v>39634493.811300002</v>
          </cell>
          <cell r="L1690" t="str">
            <v>RA de Marília</v>
          </cell>
          <cell r="M1690" t="str">
            <v>Obra Contratada a Iniciar</v>
          </cell>
          <cell r="N1690">
            <v>36.379000000000019</v>
          </cell>
        </row>
        <row r="1691">
          <cell r="F1691" t="str">
            <v>ARTESP</v>
          </cell>
          <cell r="J1691">
            <v>73538279.2086</v>
          </cell>
          <cell r="L1691" t="str">
            <v>RA de Marília</v>
          </cell>
          <cell r="M1691" t="str">
            <v>Obra Contratada a Iniciar</v>
          </cell>
          <cell r="N1691">
            <v>67.49799999999999</v>
          </cell>
        </row>
        <row r="1692">
          <cell r="F1692" t="str">
            <v>ARTESP</v>
          </cell>
          <cell r="J1692">
            <v>124092713.8169</v>
          </cell>
          <cell r="L1692" t="str">
            <v>RA de Bauru</v>
          </cell>
          <cell r="M1692" t="str">
            <v>Obra Contratada a Iniciar</v>
          </cell>
          <cell r="N1692">
            <v>114.75</v>
          </cell>
        </row>
        <row r="1693">
          <cell r="F1693" t="str">
            <v>ARTESP</v>
          </cell>
          <cell r="J1693">
            <v>6505334.5253999997</v>
          </cell>
          <cell r="L1693" t="str">
            <v>RA de Marília</v>
          </cell>
          <cell r="M1693" t="str">
            <v>Obra Contratada a Iniciar</v>
          </cell>
          <cell r="N1693">
            <v>5.9710000000000036</v>
          </cell>
        </row>
        <row r="1694">
          <cell r="F1694" t="str">
            <v>ARTESP</v>
          </cell>
          <cell r="J1694">
            <v>39634493.811300002</v>
          </cell>
          <cell r="L1694" t="str">
            <v>RA de Marília</v>
          </cell>
          <cell r="M1694" t="str">
            <v>Obra Contratada a Iniciar</v>
          </cell>
          <cell r="N1694">
            <v>36.379000000000019</v>
          </cell>
        </row>
        <row r="1695">
          <cell r="F1695" t="str">
            <v>ARTESP</v>
          </cell>
          <cell r="J1695">
            <v>73538279.2086</v>
          </cell>
          <cell r="L1695" t="str">
            <v>RA de Marília</v>
          </cell>
          <cell r="M1695" t="str">
            <v>Obra Contratada a Iniciar</v>
          </cell>
          <cell r="N1695">
            <v>67.49799999999999</v>
          </cell>
        </row>
        <row r="1696">
          <cell r="F1696" t="str">
            <v>ARTESP</v>
          </cell>
          <cell r="J1696">
            <v>5403476.5943</v>
          </cell>
          <cell r="L1696" t="str">
            <v>RA de Ribeirão Preto</v>
          </cell>
          <cell r="M1696" t="str">
            <v>Obra Contratada a Iniciar</v>
          </cell>
          <cell r="N1696">
            <v>8.5500000000000007</v>
          </cell>
        </row>
        <row r="1697">
          <cell r="F1697" t="str">
            <v>ARTESP</v>
          </cell>
          <cell r="J1697">
            <v>429854.34730000002</v>
          </cell>
          <cell r="L1697" t="str">
            <v>RA de Franca</v>
          </cell>
          <cell r="M1697" t="str">
            <v>Obra Contratada a Iniciar</v>
          </cell>
          <cell r="N1697">
            <v>1.49</v>
          </cell>
        </row>
        <row r="1698">
          <cell r="F1698" t="str">
            <v>ARTESP</v>
          </cell>
          <cell r="J1698">
            <v>429854.34730000002</v>
          </cell>
          <cell r="L1698" t="str">
            <v>RA de Franca</v>
          </cell>
          <cell r="M1698" t="str">
            <v>Obra Contratada a Iniciar</v>
          </cell>
          <cell r="N1698">
            <v>1.49</v>
          </cell>
        </row>
        <row r="1699">
          <cell r="F1699" t="str">
            <v>ARTESP</v>
          </cell>
          <cell r="J1699">
            <v>1992617.7243999999</v>
          </cell>
          <cell r="L1699" t="str">
            <v>RA de Franca</v>
          </cell>
          <cell r="M1699" t="str">
            <v>Obra Contratada a Iniciar</v>
          </cell>
          <cell r="N1699">
            <v>2.2000000000000002</v>
          </cell>
        </row>
        <row r="1700">
          <cell r="F1700" t="str">
            <v>ARTESP</v>
          </cell>
          <cell r="J1700">
            <v>1992617.7243999999</v>
          </cell>
          <cell r="L1700" t="str">
            <v>RA de Franca</v>
          </cell>
          <cell r="M1700" t="str">
            <v>Obra Contratada a Iniciar</v>
          </cell>
          <cell r="N1700">
            <v>2.2000000000000002</v>
          </cell>
        </row>
        <row r="1701">
          <cell r="F1701" t="str">
            <v>ARTESP</v>
          </cell>
          <cell r="J1701">
            <v>5403476.5943</v>
          </cell>
          <cell r="L1701" t="str">
            <v>RA de Marília</v>
          </cell>
          <cell r="M1701" t="str">
            <v>Obra Contratada a Iniciar</v>
          </cell>
          <cell r="N1701">
            <v>0</v>
          </cell>
        </row>
        <row r="1702">
          <cell r="F1702" t="str">
            <v>ARTESP</v>
          </cell>
          <cell r="J1702">
            <v>2152294.0808000001</v>
          </cell>
          <cell r="L1702" t="str">
            <v>RA de Marília</v>
          </cell>
          <cell r="M1702" t="str">
            <v>Obra Contratada a Iniciar</v>
          </cell>
          <cell r="N1702">
            <v>0</v>
          </cell>
        </row>
        <row r="1703">
          <cell r="F1703" t="str">
            <v>ARTESP</v>
          </cell>
          <cell r="J1703">
            <v>1483102.2486</v>
          </cell>
          <cell r="L1703" t="str">
            <v>RA de Marília</v>
          </cell>
          <cell r="M1703" t="str">
            <v>Obra Contratada a Iniciar</v>
          </cell>
          <cell r="N1703">
            <v>1.17</v>
          </cell>
        </row>
        <row r="1704">
          <cell r="F1704" t="str">
            <v>ARTESP</v>
          </cell>
          <cell r="J1704">
            <v>2152294.0808000001</v>
          </cell>
          <cell r="L1704" t="str">
            <v>RA de Marília</v>
          </cell>
          <cell r="M1704" t="str">
            <v>Obra Contratada a Iniciar</v>
          </cell>
          <cell r="N1704">
            <v>0</v>
          </cell>
        </row>
        <row r="1705">
          <cell r="F1705" t="str">
            <v>ARTESP</v>
          </cell>
          <cell r="J1705">
            <v>2152294.0808000001</v>
          </cell>
          <cell r="L1705" t="str">
            <v>RA de Ribeirão Preto</v>
          </cell>
          <cell r="M1705" t="str">
            <v>Obra Contratada a Iniciar</v>
          </cell>
          <cell r="N1705">
            <v>0</v>
          </cell>
        </row>
        <row r="1706">
          <cell r="F1706" t="str">
            <v>ARTESP</v>
          </cell>
          <cell r="J1706">
            <v>5000000</v>
          </cell>
          <cell r="L1706" t="str">
            <v>RA de Marília</v>
          </cell>
          <cell r="M1706" t="str">
            <v>Em Estudo / Licitação em Andamento</v>
          </cell>
        </row>
        <row r="1707">
          <cell r="F1707" t="str">
            <v>ARTESP</v>
          </cell>
          <cell r="J1707">
            <v>19800000</v>
          </cell>
          <cell r="L1707" t="str">
            <v>RA de Marília</v>
          </cell>
          <cell r="M1707" t="str">
            <v>Em Estudo / Licitação em Andamento</v>
          </cell>
        </row>
        <row r="1708">
          <cell r="F1708" t="str">
            <v>ARTESP</v>
          </cell>
          <cell r="J1708">
            <v>14025000</v>
          </cell>
          <cell r="L1708" t="str">
            <v>RA de Marília</v>
          </cell>
          <cell r="M1708" t="str">
            <v>Em Estudo / Licitação em Andamento</v>
          </cell>
        </row>
        <row r="1709">
          <cell r="F1709" t="str">
            <v>ARTESP</v>
          </cell>
          <cell r="J1709">
            <v>2100000</v>
          </cell>
          <cell r="L1709" t="str">
            <v>RA de Marília</v>
          </cell>
          <cell r="M1709" t="str">
            <v>Em Estudo / Licitação em Andamento</v>
          </cell>
        </row>
        <row r="1710">
          <cell r="F1710" t="str">
            <v>ARTESP</v>
          </cell>
          <cell r="J1710">
            <v>3985780</v>
          </cell>
          <cell r="L1710" t="str">
            <v>RA de Marília</v>
          </cell>
          <cell r="M1710" t="str">
            <v>Em Estudo / Licitação em Andamento</v>
          </cell>
        </row>
        <row r="1711">
          <cell r="F1711" t="str">
            <v>ARTESP</v>
          </cell>
          <cell r="J1711">
            <v>0</v>
          </cell>
          <cell r="L1711" t="str">
            <v>RA de Marília</v>
          </cell>
          <cell r="M1711" t="str">
            <v>Em Estudo / Licitação em Andamento</v>
          </cell>
        </row>
        <row r="1712">
          <cell r="F1712" t="str">
            <v>ARTESP</v>
          </cell>
          <cell r="J1712">
            <v>13225000</v>
          </cell>
          <cell r="L1712" t="str">
            <v>RA de Marília</v>
          </cell>
          <cell r="M1712" t="str">
            <v>Em Estudo / Licitação em Andamento</v>
          </cell>
        </row>
        <row r="1713">
          <cell r="F1713" t="str">
            <v>ARTESP</v>
          </cell>
          <cell r="J1713">
            <v>12696000</v>
          </cell>
          <cell r="L1713" t="str">
            <v>RA de Marília</v>
          </cell>
          <cell r="M1713" t="str">
            <v>Em Estudo / Licitação em Andamento</v>
          </cell>
        </row>
        <row r="1714">
          <cell r="F1714" t="str">
            <v>ARTESP</v>
          </cell>
          <cell r="J1714">
            <v>10000000</v>
          </cell>
          <cell r="L1714" t="str">
            <v>RA de Marília</v>
          </cell>
          <cell r="M1714" t="str">
            <v>Em Estudo / Licitação em Andamento</v>
          </cell>
        </row>
        <row r="1715">
          <cell r="F1715" t="str">
            <v>ARTESP</v>
          </cell>
          <cell r="J1715">
            <v>8161363.79</v>
          </cell>
          <cell r="L1715" t="str">
            <v>RA de Marília</v>
          </cell>
          <cell r="M1715" t="str">
            <v>Em Estudo / Licitação em Andamento</v>
          </cell>
        </row>
        <row r="1716">
          <cell r="F1716" t="str">
            <v>ARTESP</v>
          </cell>
          <cell r="J1716">
            <v>22500000</v>
          </cell>
          <cell r="L1716" t="str">
            <v>RA de Marília</v>
          </cell>
          <cell r="M1716" t="str">
            <v>Em Estudo / Licitação em Andamento</v>
          </cell>
        </row>
        <row r="1717">
          <cell r="F1717" t="str">
            <v>ARTESP</v>
          </cell>
          <cell r="J1717">
            <v>10524500</v>
          </cell>
          <cell r="L1717" t="str">
            <v>RA de Marília</v>
          </cell>
          <cell r="M1717" t="str">
            <v>Em Estudo / Licitação em Andamento</v>
          </cell>
        </row>
        <row r="1718">
          <cell r="F1718" t="str">
            <v>ARTESP</v>
          </cell>
          <cell r="J1718">
            <v>7000000</v>
          </cell>
          <cell r="L1718" t="str">
            <v>RA de Marília</v>
          </cell>
          <cell r="M1718" t="str">
            <v>Em Estudo / Licitação em Andamento</v>
          </cell>
        </row>
        <row r="1719">
          <cell r="F1719" t="str">
            <v>ARTESP</v>
          </cell>
          <cell r="J1719">
            <v>15400000</v>
          </cell>
          <cell r="L1719" t="str">
            <v>RA de Marília</v>
          </cell>
          <cell r="M1719" t="str">
            <v>Em Estudo / Licitação em Andamento</v>
          </cell>
        </row>
        <row r="1720">
          <cell r="F1720" t="str">
            <v>ARTESP</v>
          </cell>
          <cell r="J1720">
            <v>7500000</v>
          </cell>
          <cell r="L1720" t="str">
            <v>RA de Marília</v>
          </cell>
          <cell r="M1720" t="str">
            <v>Em Estudo / Licitação em Andamento</v>
          </cell>
        </row>
        <row r="1721">
          <cell r="F1721" t="str">
            <v>ARTESP</v>
          </cell>
          <cell r="J1721">
            <v>26400000</v>
          </cell>
          <cell r="L1721" t="str">
            <v>RA de Marília</v>
          </cell>
          <cell r="M1721" t="str">
            <v>Em Estudo / Licitação em Andamento</v>
          </cell>
        </row>
        <row r="1722">
          <cell r="F1722" t="str">
            <v>ARTESP</v>
          </cell>
          <cell r="J1722">
            <v>108168.5696</v>
          </cell>
          <cell r="L1722" t="str">
            <v>RA de São José do Rio Preto</v>
          </cell>
          <cell r="M1722" t="str">
            <v>Obra Contratada a Iniciar</v>
          </cell>
          <cell r="N1722">
            <v>0.09</v>
          </cell>
        </row>
        <row r="1723">
          <cell r="F1723" t="str">
            <v>ARTESP</v>
          </cell>
          <cell r="J1723">
            <v>20000000</v>
          </cell>
          <cell r="L1723" t="str">
            <v>RA de Marília</v>
          </cell>
          <cell r="M1723" t="str">
            <v>Em Estudo / Licitação em Andamento</v>
          </cell>
        </row>
        <row r="1724">
          <cell r="F1724" t="str">
            <v>ARTESP</v>
          </cell>
          <cell r="J1724">
            <v>3463308.9331999999</v>
          </cell>
          <cell r="L1724" t="str">
            <v>RA de Marília</v>
          </cell>
          <cell r="M1724" t="str">
            <v>Obra Contratada a Iniciar</v>
          </cell>
        </row>
        <row r="1725">
          <cell r="F1725" t="str">
            <v>ARTESP</v>
          </cell>
          <cell r="J1725">
            <v>3463308.9331999999</v>
          </cell>
          <cell r="L1725" t="str">
            <v>RA de Marília</v>
          </cell>
          <cell r="M1725" t="str">
            <v>Obra Contratada a Iniciar</v>
          </cell>
        </row>
        <row r="1726">
          <cell r="F1726" t="str">
            <v>ARTESP</v>
          </cell>
          <cell r="J1726">
            <v>2152294.0808000001</v>
          </cell>
          <cell r="L1726" t="str">
            <v>RA de Ribeirão Preto</v>
          </cell>
          <cell r="M1726" t="str">
            <v>Obra Contratada a Iniciar</v>
          </cell>
          <cell r="N1726">
            <v>0</v>
          </cell>
        </row>
        <row r="1727">
          <cell r="F1727" t="str">
            <v>ARTESP</v>
          </cell>
          <cell r="J1727">
            <v>2152294.0808000001</v>
          </cell>
          <cell r="L1727" t="str">
            <v>RA de Marília</v>
          </cell>
          <cell r="M1727" t="str">
            <v>Obra Contratada a Iniciar</v>
          </cell>
          <cell r="N1727">
            <v>0</v>
          </cell>
        </row>
        <row r="1728">
          <cell r="F1728" t="str">
            <v>ARTESP</v>
          </cell>
          <cell r="J1728">
            <v>2152294.0808000001</v>
          </cell>
          <cell r="L1728" t="str">
            <v>RA de Marília</v>
          </cell>
          <cell r="M1728" t="str">
            <v>Obra Contratada a Iniciar</v>
          </cell>
          <cell r="N1728">
            <v>0</v>
          </cell>
        </row>
        <row r="1729">
          <cell r="F1729" t="str">
            <v>ARTESP</v>
          </cell>
          <cell r="J1729">
            <v>2152294.0808000001</v>
          </cell>
          <cell r="L1729" t="str">
            <v>RA de Marília</v>
          </cell>
          <cell r="M1729" t="str">
            <v>Obra Contratada a Iniciar</v>
          </cell>
          <cell r="N1729">
            <v>0</v>
          </cell>
        </row>
        <row r="1730">
          <cell r="F1730" t="str">
            <v>ARTESP</v>
          </cell>
          <cell r="J1730">
            <v>2152294.0808000001</v>
          </cell>
          <cell r="L1730" t="str">
            <v>RA de Marília</v>
          </cell>
          <cell r="M1730" t="str">
            <v>Obra Contratada a Iniciar</v>
          </cell>
          <cell r="N1730">
            <v>0</v>
          </cell>
        </row>
        <row r="1731">
          <cell r="F1731" t="str">
            <v>ARTESP</v>
          </cell>
          <cell r="J1731">
            <v>2152294.0808000001</v>
          </cell>
          <cell r="L1731" t="str">
            <v>RA de Marília</v>
          </cell>
          <cell r="M1731" t="str">
            <v>Obra Contratada a Iniciar</v>
          </cell>
          <cell r="N1731">
            <v>0</v>
          </cell>
        </row>
        <row r="1732">
          <cell r="F1732" t="str">
            <v>ARTESP</v>
          </cell>
          <cell r="J1732">
            <v>2152294.0808000001</v>
          </cell>
          <cell r="L1732" t="str">
            <v>RA de Marília</v>
          </cell>
          <cell r="M1732" t="str">
            <v>Obra Contratada a Iniciar</v>
          </cell>
          <cell r="N1732">
            <v>0</v>
          </cell>
        </row>
        <row r="1733">
          <cell r="F1733" t="str">
            <v>ARTESP</v>
          </cell>
          <cell r="J1733">
            <v>2152294.0808000001</v>
          </cell>
          <cell r="L1733" t="str">
            <v>RA de Ribeirão Preto</v>
          </cell>
          <cell r="M1733" t="str">
            <v>Obra Contratada a Iniciar</v>
          </cell>
          <cell r="N1733">
            <v>0</v>
          </cell>
        </row>
        <row r="1734">
          <cell r="F1734" t="str">
            <v>ARTESP</v>
          </cell>
          <cell r="J1734">
            <v>16652012.4461</v>
          </cell>
          <cell r="L1734" t="str">
            <v>RA de Ribeirão Preto</v>
          </cell>
          <cell r="M1734" t="str">
            <v>Obra Contratada a Iniciar</v>
          </cell>
          <cell r="N1734">
            <v>2.6999999999999891</v>
          </cell>
        </row>
        <row r="1735">
          <cell r="F1735" t="str">
            <v>ARTESP</v>
          </cell>
          <cell r="J1735">
            <v>2152294.0808000001</v>
          </cell>
          <cell r="L1735" t="str">
            <v>RA de Marília</v>
          </cell>
          <cell r="M1735" t="str">
            <v>Obra Contratada a Iniciar</v>
          </cell>
          <cell r="N1735">
            <v>0</v>
          </cell>
        </row>
        <row r="1736">
          <cell r="F1736" t="str">
            <v>ARTESP</v>
          </cell>
          <cell r="J1736">
            <v>2152294.0808000001</v>
          </cell>
          <cell r="L1736" t="str">
            <v>RA de Franca</v>
          </cell>
          <cell r="M1736" t="str">
            <v>Obra Contratada a Iniciar</v>
          </cell>
          <cell r="N1736">
            <v>0</v>
          </cell>
        </row>
        <row r="1737">
          <cell r="F1737" t="str">
            <v>ARTESP</v>
          </cell>
          <cell r="J1737">
            <v>3474978.8642000002</v>
          </cell>
          <cell r="L1737" t="str">
            <v>RA de Marília</v>
          </cell>
          <cell r="M1737" t="str">
            <v>Obra Contratada a Iniciar</v>
          </cell>
          <cell r="N1737">
            <v>0</v>
          </cell>
        </row>
        <row r="1738">
          <cell r="F1738" t="str">
            <v>ARTESP</v>
          </cell>
          <cell r="J1738">
            <v>3474978.8642000002</v>
          </cell>
          <cell r="L1738" t="str">
            <v>RA de Bauru</v>
          </cell>
          <cell r="M1738" t="str">
            <v>Obra Contratada a Iniciar</v>
          </cell>
          <cell r="N1738">
            <v>0</v>
          </cell>
        </row>
        <row r="1739">
          <cell r="F1739" t="str">
            <v>ARTESP</v>
          </cell>
          <cell r="J1739">
            <v>2152294.0808000001</v>
          </cell>
          <cell r="L1739" t="str">
            <v>RA de Franca</v>
          </cell>
          <cell r="M1739" t="str">
            <v>Obra Contratada a Iniciar</v>
          </cell>
          <cell r="N1739">
            <v>0</v>
          </cell>
        </row>
        <row r="1740">
          <cell r="F1740" t="str">
            <v>ARTESP</v>
          </cell>
          <cell r="J1740">
            <v>2152294.0808000001</v>
          </cell>
          <cell r="L1740" t="str">
            <v>RA de Marília</v>
          </cell>
          <cell r="M1740" t="str">
            <v>Obra Contratada a Iniciar</v>
          </cell>
          <cell r="N1740">
            <v>0</v>
          </cell>
        </row>
        <row r="1741">
          <cell r="F1741" t="str">
            <v>ARTESP</v>
          </cell>
          <cell r="J1741">
            <v>2152294.0808000001</v>
          </cell>
          <cell r="L1741" t="str">
            <v>RA de Marília</v>
          </cell>
          <cell r="M1741" t="str">
            <v>Obra Contratada a Iniciar</v>
          </cell>
          <cell r="N1741">
            <v>0</v>
          </cell>
        </row>
        <row r="1742">
          <cell r="F1742" t="str">
            <v>ARTESP</v>
          </cell>
          <cell r="J1742">
            <v>16596090.167400001</v>
          </cell>
          <cell r="L1742" t="str">
            <v>RA de Ribeirão Preto</v>
          </cell>
          <cell r="M1742" t="str">
            <v>Obra Contratada a Iniciar</v>
          </cell>
          <cell r="N1742">
            <v>2.6999999999999886</v>
          </cell>
        </row>
        <row r="1743">
          <cell r="F1743" t="str">
            <v>ARTESP</v>
          </cell>
          <cell r="J1743">
            <v>2152294.0808000001</v>
          </cell>
          <cell r="L1743" t="str">
            <v>RA de Ribeirão Preto</v>
          </cell>
          <cell r="M1743" t="str">
            <v>Obra Contratada a Iniciar</v>
          </cell>
          <cell r="N1743">
            <v>0</v>
          </cell>
        </row>
        <row r="1744">
          <cell r="F1744" t="str">
            <v>ARTESP</v>
          </cell>
          <cell r="J1744">
            <v>2230812.2182</v>
          </cell>
          <cell r="L1744" t="str">
            <v>RA de Ribeirão Preto</v>
          </cell>
          <cell r="M1744" t="str">
            <v>Obra Contratada a Iniciar</v>
          </cell>
          <cell r="N1744">
            <v>3.56</v>
          </cell>
        </row>
        <row r="1745">
          <cell r="F1745" t="str">
            <v>ARTESP</v>
          </cell>
          <cell r="J1745">
            <v>6441502.6520999996</v>
          </cell>
          <cell r="L1745" t="str">
            <v>RA de Ribeirão Preto</v>
          </cell>
          <cell r="M1745" t="str">
            <v>Obra Contratada a Iniciar</v>
          </cell>
          <cell r="N1745">
            <v>5.5</v>
          </cell>
        </row>
        <row r="1746">
          <cell r="F1746" t="str">
            <v>ARTESP</v>
          </cell>
          <cell r="J1746">
            <v>6441502.6520999996</v>
          </cell>
          <cell r="L1746" t="str">
            <v>RA de Ribeirão Preto</v>
          </cell>
          <cell r="M1746" t="str">
            <v>Obra Contratada a Iniciar</v>
          </cell>
          <cell r="N1746">
            <v>5.5</v>
          </cell>
        </row>
        <row r="1747">
          <cell r="F1747" t="str">
            <v>ARTESP</v>
          </cell>
          <cell r="J1747">
            <v>8579041.0432999991</v>
          </cell>
          <cell r="L1747" t="str">
            <v>RA de Marília</v>
          </cell>
          <cell r="M1747" t="str">
            <v>Obra Contratada a Iniciar</v>
          </cell>
          <cell r="N1747">
            <v>42.340000000000032</v>
          </cell>
        </row>
        <row r="1748">
          <cell r="F1748" t="str">
            <v>ARTESP</v>
          </cell>
          <cell r="J1748">
            <v>27972495.369399998</v>
          </cell>
          <cell r="L1748" t="str">
            <v>RA de Marília</v>
          </cell>
          <cell r="M1748" t="str">
            <v>Obra Contratada a Iniciar</v>
          </cell>
          <cell r="N1748">
            <v>53.097000000000037</v>
          </cell>
        </row>
        <row r="1749">
          <cell r="F1749" t="str">
            <v>ARTESP</v>
          </cell>
          <cell r="J1749">
            <v>24602435.813200001</v>
          </cell>
          <cell r="L1749" t="str">
            <v>RA de Marília</v>
          </cell>
          <cell r="M1749" t="str">
            <v>Obra Contratada a Iniciar</v>
          </cell>
          <cell r="N1749">
            <v>46.699999999999989</v>
          </cell>
        </row>
        <row r="1750">
          <cell r="F1750" t="str">
            <v>ARTESP</v>
          </cell>
          <cell r="J1750">
            <v>245184.31719999999</v>
          </cell>
          <cell r="L1750" t="str">
            <v>RA de Marília</v>
          </cell>
          <cell r="M1750" t="str">
            <v>Obra Contratada a Iniciar</v>
          </cell>
          <cell r="N1750">
            <v>1.35</v>
          </cell>
        </row>
        <row r="1751">
          <cell r="F1751" t="str">
            <v>ARTESP</v>
          </cell>
          <cell r="J1751">
            <v>1975959.7519</v>
          </cell>
          <cell r="L1751" t="str">
            <v>RA de Marília</v>
          </cell>
          <cell r="M1751" t="str">
            <v>Obra Contratada a Iniciar</v>
          </cell>
          <cell r="N1751">
            <v>10.89</v>
          </cell>
        </row>
        <row r="1752">
          <cell r="F1752" t="str">
            <v>ARTESP</v>
          </cell>
          <cell r="J1752">
            <v>352317.7928</v>
          </cell>
          <cell r="L1752" t="str">
            <v>RA de Marília</v>
          </cell>
          <cell r="M1752" t="str">
            <v>Obra Contratada a Iniciar</v>
          </cell>
          <cell r="N1752">
            <v>1.94</v>
          </cell>
        </row>
        <row r="1753">
          <cell r="F1753" t="str">
            <v>ARTESP</v>
          </cell>
          <cell r="J1753">
            <v>221561.4767</v>
          </cell>
          <cell r="L1753" t="str">
            <v>RA de Marília</v>
          </cell>
          <cell r="M1753" t="str">
            <v>Obra Contratada a Iniciar</v>
          </cell>
          <cell r="N1753">
            <v>0.61</v>
          </cell>
        </row>
        <row r="1754">
          <cell r="F1754" t="str">
            <v>ARTESP</v>
          </cell>
          <cell r="J1754">
            <v>1975959.7496</v>
          </cell>
          <cell r="L1754" t="str">
            <v>RA de Marília</v>
          </cell>
          <cell r="M1754" t="str">
            <v>Obra Contratada a Iniciar</v>
          </cell>
          <cell r="N1754">
            <v>10.89</v>
          </cell>
        </row>
        <row r="1755">
          <cell r="F1755" t="str">
            <v>ARTESP</v>
          </cell>
          <cell r="J1755">
            <v>138024.8824</v>
          </cell>
          <cell r="L1755" t="str">
            <v>RA de Marília</v>
          </cell>
          <cell r="M1755" t="str">
            <v>Obra Contratada a Iniciar</v>
          </cell>
          <cell r="N1755">
            <v>0.76</v>
          </cell>
        </row>
        <row r="1756">
          <cell r="F1756" t="str">
            <v>ARTESP</v>
          </cell>
          <cell r="J1756">
            <v>969808.46019999997</v>
          </cell>
          <cell r="L1756" t="str">
            <v>RA de Marília</v>
          </cell>
          <cell r="M1756" t="str">
            <v>Obra Contratada a Iniciar</v>
          </cell>
          <cell r="N1756">
            <v>5.32</v>
          </cell>
        </row>
        <row r="1757">
          <cell r="F1757" t="str">
            <v>ARTESP</v>
          </cell>
          <cell r="J1757">
            <v>13361605</v>
          </cell>
          <cell r="L1757" t="str">
            <v>RA de Presidente Prudente</v>
          </cell>
          <cell r="M1757" t="str">
            <v>Em Estudo / Licitação em Andamento</v>
          </cell>
          <cell r="N1757">
            <v>2</v>
          </cell>
        </row>
        <row r="1758">
          <cell r="F1758" t="str">
            <v>ARTESP</v>
          </cell>
          <cell r="J1758">
            <v>400000000</v>
          </cell>
          <cell r="L1758" t="str">
            <v>RA de Presidente Prudente</v>
          </cell>
          <cell r="M1758" t="str">
            <v>Em Estudo / Licitação em Andamento</v>
          </cell>
          <cell r="N1758">
            <v>17</v>
          </cell>
        </row>
        <row r="1759">
          <cell r="F1759" t="str">
            <v>ARTESP</v>
          </cell>
          <cell r="J1759">
            <v>4000000000</v>
          </cell>
          <cell r="L1759" t="str">
            <v>RA de Presidente Prudente</v>
          </cell>
          <cell r="M1759" t="str">
            <v>Em Estudo / Licitação em Andamento</v>
          </cell>
        </row>
        <row r="1760">
          <cell r="F1760" t="str">
            <v>ARTESP</v>
          </cell>
          <cell r="J1760">
            <v>2206682.4594999999</v>
          </cell>
          <cell r="L1760" t="str">
            <v>RA de Presidente Prudente</v>
          </cell>
          <cell r="M1760" t="str">
            <v>Em Estudo / Licitação em Andamento</v>
          </cell>
        </row>
        <row r="1761">
          <cell r="F1761" t="str">
            <v>ARTESP</v>
          </cell>
          <cell r="J1761">
            <v>46629000</v>
          </cell>
          <cell r="L1761" t="str">
            <v>RA de Presidente Prudente</v>
          </cell>
          <cell r="M1761" t="str">
            <v>Em Estudo / Licitação em Andamento</v>
          </cell>
        </row>
        <row r="1762">
          <cell r="F1762" t="str">
            <v>ARTESP</v>
          </cell>
          <cell r="J1762">
            <v>30644892.915600002</v>
          </cell>
          <cell r="L1762" t="str">
            <v>RA de Marília</v>
          </cell>
          <cell r="M1762" t="str">
            <v>Obra Contratada a Iniciar</v>
          </cell>
        </row>
        <row r="1763">
          <cell r="F1763" t="str">
            <v>ARTESP</v>
          </cell>
          <cell r="J1763">
            <v>541196.68030000001</v>
          </cell>
          <cell r="L1763" t="str">
            <v>RA de Marília</v>
          </cell>
          <cell r="M1763" t="str">
            <v>Obra Contratada a Iniciar</v>
          </cell>
          <cell r="N1763">
            <v>2.98</v>
          </cell>
        </row>
        <row r="1764">
          <cell r="F1764" t="str">
            <v>ARTESP</v>
          </cell>
          <cell r="J1764">
            <v>352317.79239999998</v>
          </cell>
          <cell r="L1764" t="str">
            <v>RA de Marília</v>
          </cell>
          <cell r="M1764" t="str">
            <v>Obra Contratada a Iniciar</v>
          </cell>
          <cell r="N1764">
            <v>1.94</v>
          </cell>
        </row>
        <row r="1765">
          <cell r="F1765" t="str">
            <v>ARTESP</v>
          </cell>
          <cell r="J1765">
            <v>221561.47640000001</v>
          </cell>
          <cell r="L1765" t="str">
            <v>RA de Marília</v>
          </cell>
          <cell r="M1765" t="str">
            <v>Obra Contratada a Iniciar</v>
          </cell>
          <cell r="N1765">
            <v>0.61</v>
          </cell>
        </row>
        <row r="1766">
          <cell r="F1766" t="str">
            <v>ARTESP</v>
          </cell>
          <cell r="J1766">
            <v>138024.8823</v>
          </cell>
          <cell r="L1766" t="str">
            <v>RA de Marília</v>
          </cell>
          <cell r="M1766" t="str">
            <v>Obra Contratada a Iniciar</v>
          </cell>
          <cell r="N1766">
            <v>0.76</v>
          </cell>
        </row>
        <row r="1767">
          <cell r="F1767" t="str">
            <v>ARTESP</v>
          </cell>
          <cell r="J1767">
            <v>25777.4512</v>
          </cell>
          <cell r="L1767" t="str">
            <v>RA de Presidente Prudente</v>
          </cell>
          <cell r="M1767" t="str">
            <v>Obra Contratada a Iniciar</v>
          </cell>
          <cell r="N1767">
            <v>7.0999999999999994E-2</v>
          </cell>
        </row>
        <row r="1768">
          <cell r="F1768" t="str">
            <v>ARTESP</v>
          </cell>
          <cell r="J1768">
            <v>25777.4512</v>
          </cell>
          <cell r="L1768" t="str">
            <v>RA de Presidente Prudente</v>
          </cell>
          <cell r="M1768" t="str">
            <v>Obra Contratada a Iniciar</v>
          </cell>
          <cell r="N1768">
            <v>7.0999999999999994E-2</v>
          </cell>
        </row>
        <row r="1769">
          <cell r="F1769" t="str">
            <v>ARTESP</v>
          </cell>
          <cell r="J1769">
            <v>537562.39650000003</v>
          </cell>
          <cell r="L1769" t="str">
            <v>RA de Presidente Prudente</v>
          </cell>
          <cell r="M1769" t="str">
            <v>Obra Contratada a Iniciar</v>
          </cell>
          <cell r="N1769">
            <v>2.96</v>
          </cell>
        </row>
        <row r="1770">
          <cell r="F1770" t="str">
            <v>ARTESP</v>
          </cell>
          <cell r="J1770">
            <v>537562.39650000003</v>
          </cell>
          <cell r="L1770" t="str">
            <v>RA de Presidente Prudente</v>
          </cell>
          <cell r="M1770" t="str">
            <v>Obra Contratada a Iniciar</v>
          </cell>
          <cell r="N1770">
            <v>2.96</v>
          </cell>
        </row>
        <row r="1771">
          <cell r="F1771" t="str">
            <v>ARTESP</v>
          </cell>
          <cell r="J1771">
            <v>1434737.1107999999</v>
          </cell>
          <cell r="L1771" t="str">
            <v>RA de Presidente Prudente</v>
          </cell>
          <cell r="M1771" t="str">
            <v>Obra Contratada a Iniciar</v>
          </cell>
          <cell r="N1771">
            <v>7.7</v>
          </cell>
        </row>
        <row r="1772">
          <cell r="F1772" t="str">
            <v>ARTESP</v>
          </cell>
          <cell r="J1772">
            <v>1434737.1107999999</v>
          </cell>
          <cell r="L1772" t="str">
            <v>RA de Presidente Prudente</v>
          </cell>
          <cell r="M1772" t="str">
            <v>Obra Contratada a Iniciar</v>
          </cell>
          <cell r="N1772">
            <v>7.7</v>
          </cell>
        </row>
        <row r="1773">
          <cell r="F1773" t="str">
            <v>ARTESP</v>
          </cell>
          <cell r="J1773">
            <v>546648.10439999995</v>
          </cell>
          <cell r="L1773" t="str">
            <v>RA de Bauru</v>
          </cell>
          <cell r="M1773" t="str">
            <v>Obra Contratada a Iniciar</v>
          </cell>
          <cell r="N1773">
            <v>3.02</v>
          </cell>
        </row>
        <row r="1774">
          <cell r="F1774" t="str">
            <v>ARTESP</v>
          </cell>
          <cell r="J1774">
            <v>546648.10439999995</v>
          </cell>
          <cell r="L1774" t="str">
            <v>RA de Bauru</v>
          </cell>
          <cell r="M1774" t="str">
            <v>Obra Contratada a Iniciar</v>
          </cell>
          <cell r="N1774">
            <v>3.02</v>
          </cell>
        </row>
        <row r="1775">
          <cell r="F1775" t="str">
            <v>ARTESP</v>
          </cell>
          <cell r="J1775">
            <v>263329.77350000001</v>
          </cell>
          <cell r="L1775" t="str">
            <v>RA de Bauru</v>
          </cell>
          <cell r="M1775" t="str">
            <v>Obra Contratada a Iniciar</v>
          </cell>
          <cell r="N1775">
            <v>1.45</v>
          </cell>
        </row>
        <row r="1776">
          <cell r="F1776" t="str">
            <v>ARTESP</v>
          </cell>
          <cell r="J1776">
            <v>263329.77350000001</v>
          </cell>
          <cell r="L1776" t="str">
            <v>RA de Bauru</v>
          </cell>
          <cell r="M1776" t="str">
            <v>Obra Contratada a Iniciar</v>
          </cell>
          <cell r="N1776">
            <v>1.45</v>
          </cell>
        </row>
        <row r="1777">
          <cell r="F1777" t="str">
            <v>ARTESP</v>
          </cell>
          <cell r="J1777">
            <v>245184.31690000001</v>
          </cell>
          <cell r="L1777" t="str">
            <v>RA de Marília</v>
          </cell>
          <cell r="M1777" t="str">
            <v>Obra Contratada a Iniciar</v>
          </cell>
          <cell r="N1777">
            <v>1.35</v>
          </cell>
        </row>
        <row r="1778">
          <cell r="F1778" t="str">
            <v>ARTESP</v>
          </cell>
          <cell r="J1778">
            <v>6568525.4911000002</v>
          </cell>
          <cell r="L1778" t="str">
            <v>RA de Marília</v>
          </cell>
          <cell r="M1778" t="str">
            <v>Obra Contratada a Iniciar</v>
          </cell>
          <cell r="N1778">
            <v>31.8</v>
          </cell>
        </row>
        <row r="1779">
          <cell r="F1779" t="str">
            <v>ARTESP</v>
          </cell>
          <cell r="J1779">
            <v>4781893.4626000002</v>
          </cell>
          <cell r="L1779" t="str">
            <v>RA de Presidente Prudente</v>
          </cell>
          <cell r="M1779" t="str">
            <v>Obra Contratada a Iniciar</v>
          </cell>
          <cell r="N1779">
            <v>23.600000000000023</v>
          </cell>
        </row>
        <row r="1780">
          <cell r="F1780" t="str">
            <v>ARTESP</v>
          </cell>
          <cell r="J1780">
            <v>7764498.2461999999</v>
          </cell>
          <cell r="L1780" t="str">
            <v>RA de Presidente Prudente</v>
          </cell>
          <cell r="M1780" t="str">
            <v>Obra Contratada a Iniciar</v>
          </cell>
          <cell r="N1780">
            <v>38.32000000000005</v>
          </cell>
        </row>
        <row r="1781">
          <cell r="F1781" t="str">
            <v>ARTESP</v>
          </cell>
          <cell r="J1781">
            <v>6769621.0210999995</v>
          </cell>
          <cell r="L1781" t="str">
            <v>RA de Presidente Prudente</v>
          </cell>
          <cell r="M1781" t="str">
            <v>Obra Contratada a Iniciar</v>
          </cell>
          <cell r="N1781">
            <v>33.409999999999968</v>
          </cell>
        </row>
        <row r="1782">
          <cell r="F1782" t="str">
            <v>ARTESP</v>
          </cell>
          <cell r="J1782">
            <v>544830.96279999998</v>
          </cell>
          <cell r="L1782" t="str">
            <v>RA de Presidente Prudente</v>
          </cell>
          <cell r="M1782" t="str">
            <v>Obra Contratada a Iniciar</v>
          </cell>
          <cell r="N1782">
            <v>3</v>
          </cell>
        </row>
        <row r="1783">
          <cell r="F1783" t="str">
            <v>ARTESP</v>
          </cell>
          <cell r="J1783">
            <v>544830.96279999998</v>
          </cell>
          <cell r="L1783" t="str">
            <v>RA de Presidente Prudente</v>
          </cell>
          <cell r="M1783" t="str">
            <v>Obra Contratada a Iniciar</v>
          </cell>
          <cell r="N1783">
            <v>3</v>
          </cell>
        </row>
        <row r="1784">
          <cell r="F1784" t="str">
            <v>ARTESP</v>
          </cell>
          <cell r="J1784">
            <v>29423780.861099999</v>
          </cell>
          <cell r="L1784" t="str">
            <v>RA de Marília</v>
          </cell>
          <cell r="M1784" t="str">
            <v>Obra Contratada a Iniciar</v>
          </cell>
        </row>
        <row r="1785">
          <cell r="F1785" t="str">
            <v>ARTESP</v>
          </cell>
          <cell r="J1785">
            <v>30644892.915600002</v>
          </cell>
          <cell r="L1785" t="str">
            <v>RA de Marília</v>
          </cell>
          <cell r="M1785" t="str">
            <v>Obra Contratada a Iniciar</v>
          </cell>
        </row>
        <row r="1786">
          <cell r="F1786" t="str">
            <v>ARTESP</v>
          </cell>
          <cell r="J1786">
            <v>40982525.971900001</v>
          </cell>
          <cell r="L1786" t="str">
            <v>RA de Marília</v>
          </cell>
          <cell r="M1786" t="str">
            <v>Obra Contratada a Iniciar</v>
          </cell>
        </row>
        <row r="1787">
          <cell r="F1787" t="str">
            <v>ARTESP</v>
          </cell>
          <cell r="J1787">
            <v>37637013.628300004</v>
          </cell>
          <cell r="L1787" t="str">
            <v>RA de Marília</v>
          </cell>
          <cell r="M1787" t="str">
            <v>Obra Contratada a Iniciar</v>
          </cell>
        </row>
        <row r="1788">
          <cell r="F1788" t="str">
            <v>ARTESP</v>
          </cell>
          <cell r="J1788">
            <v>425426.36450000003</v>
          </cell>
          <cell r="L1788" t="str">
            <v>RA de Marília</v>
          </cell>
          <cell r="M1788" t="str">
            <v>Obra Contratada a Iniciar</v>
          </cell>
          <cell r="N1788">
            <v>0.46400000000000002</v>
          </cell>
        </row>
        <row r="1789">
          <cell r="F1789" t="str">
            <v>ARTESP</v>
          </cell>
          <cell r="J1789">
            <v>124092713.8169</v>
          </cell>
          <cell r="L1789" t="str">
            <v>RA de Bauru</v>
          </cell>
          <cell r="M1789" t="str">
            <v>Obra Contratada a Iniciar</v>
          </cell>
          <cell r="N1789">
            <v>114.75</v>
          </cell>
        </row>
        <row r="1790">
          <cell r="F1790" t="str">
            <v>ARTESP</v>
          </cell>
          <cell r="J1790">
            <v>535239.89439999999</v>
          </cell>
          <cell r="L1790" t="str">
            <v>RA de Bauru</v>
          </cell>
          <cell r="M1790" t="str">
            <v>Obra Contratada a Iniciar</v>
          </cell>
          <cell r="N1790">
            <v>0.3</v>
          </cell>
        </row>
        <row r="1791">
          <cell r="F1791" t="str">
            <v>ARTESP</v>
          </cell>
          <cell r="J1791">
            <v>8800967.5001999997</v>
          </cell>
          <cell r="L1791" t="str">
            <v>RA de Bauru</v>
          </cell>
          <cell r="M1791" t="str">
            <v>Obra Contratada a Iniciar</v>
          </cell>
          <cell r="N1791">
            <v>9.5950000000000006</v>
          </cell>
        </row>
        <row r="1792">
          <cell r="F1792" t="str">
            <v>ARTESP</v>
          </cell>
          <cell r="J1792">
            <v>2325216.5706000002</v>
          </cell>
          <cell r="L1792" t="str">
            <v>RA de Bauru</v>
          </cell>
          <cell r="M1792" t="str">
            <v>Obra Contratada a Iniciar</v>
          </cell>
          <cell r="N1792">
            <v>2.5350000000000001</v>
          </cell>
        </row>
        <row r="1793">
          <cell r="F1793" t="str">
            <v>ARTESP</v>
          </cell>
          <cell r="J1793">
            <v>8800967.5001999997</v>
          </cell>
          <cell r="L1793" t="str">
            <v>RA de Bauru</v>
          </cell>
          <cell r="M1793" t="str">
            <v>Obra Contratada a Iniciar</v>
          </cell>
          <cell r="N1793">
            <v>9.5950000000000006</v>
          </cell>
        </row>
        <row r="1794">
          <cell r="F1794" t="str">
            <v>ARTESP</v>
          </cell>
          <cell r="J1794">
            <v>2325216.5706000002</v>
          </cell>
          <cell r="L1794" t="str">
            <v>RA de Bauru</v>
          </cell>
          <cell r="M1794" t="str">
            <v>Obra Contratada a Iniciar</v>
          </cell>
          <cell r="N1794">
            <v>2.5350000000000001</v>
          </cell>
        </row>
        <row r="1795">
          <cell r="F1795" t="str">
            <v>ARTESP</v>
          </cell>
          <cell r="J1795">
            <v>141722.82120000001</v>
          </cell>
          <cell r="L1795" t="str">
            <v>RA de Franca</v>
          </cell>
          <cell r="M1795" t="str">
            <v>Obra Contratada a Iniciar</v>
          </cell>
          <cell r="N1795">
            <v>0.3</v>
          </cell>
        </row>
        <row r="1796">
          <cell r="F1796" t="str">
            <v>ARTESP</v>
          </cell>
          <cell r="J1796">
            <v>141722.82120000001</v>
          </cell>
          <cell r="L1796" t="str">
            <v>RA de Franca</v>
          </cell>
          <cell r="M1796" t="str">
            <v>Obra Contratada a Iniciar</v>
          </cell>
          <cell r="N1796">
            <v>0.3</v>
          </cell>
        </row>
        <row r="1797">
          <cell r="F1797" t="str">
            <v>ARTESP</v>
          </cell>
          <cell r="J1797">
            <v>6051460.7527000001</v>
          </cell>
          <cell r="L1797" t="str">
            <v>RA de Franca</v>
          </cell>
          <cell r="M1797" t="str">
            <v>Obra Contratada a Iniciar</v>
          </cell>
          <cell r="N1797">
            <v>6.077</v>
          </cell>
        </row>
        <row r="1798">
          <cell r="F1798" t="str">
            <v>ARTESP</v>
          </cell>
          <cell r="J1798">
            <v>535239.89439999999</v>
          </cell>
          <cell r="L1798" t="str">
            <v>RA de Bauru</v>
          </cell>
          <cell r="M1798" t="str">
            <v>Obra Contratada a Iniciar</v>
          </cell>
          <cell r="N1798">
            <v>0.3</v>
          </cell>
        </row>
        <row r="1799">
          <cell r="F1799" t="str">
            <v>ARTESP</v>
          </cell>
          <cell r="J1799">
            <v>425426.36450000003</v>
          </cell>
          <cell r="L1799" t="str">
            <v>RA de Marília</v>
          </cell>
          <cell r="M1799" t="str">
            <v>Obra Contratada a Iniciar</v>
          </cell>
          <cell r="N1799">
            <v>0.46400000000000002</v>
          </cell>
        </row>
        <row r="1800">
          <cell r="F1800" t="str">
            <v>ARTESP</v>
          </cell>
          <cell r="J1800">
            <v>6051460.7527000001</v>
          </cell>
          <cell r="L1800" t="str">
            <v>RA de Franca</v>
          </cell>
          <cell r="M1800" t="str">
            <v>Obra Contratada a Iniciar</v>
          </cell>
          <cell r="N1800">
            <v>6.077</v>
          </cell>
        </row>
        <row r="1801">
          <cell r="F1801" t="str">
            <v>ARTESP</v>
          </cell>
          <cell r="J1801">
            <v>1127445.6465</v>
          </cell>
          <cell r="L1801" t="str">
            <v>RA de Barretos</v>
          </cell>
          <cell r="M1801" t="str">
            <v>Obra Contratada a Iniciar</v>
          </cell>
          <cell r="N1801">
            <v>1.3</v>
          </cell>
        </row>
        <row r="1802">
          <cell r="F1802" t="str">
            <v>ARTESP</v>
          </cell>
          <cell r="J1802">
            <v>1127445.6465</v>
          </cell>
          <cell r="L1802" t="str">
            <v>RA de Barretos</v>
          </cell>
          <cell r="M1802" t="str">
            <v>Obra Contratada a Iniciar</v>
          </cell>
          <cell r="N1802">
            <v>1.3</v>
          </cell>
        </row>
        <row r="1803">
          <cell r="F1803" t="str">
            <v>ARTESP</v>
          </cell>
          <cell r="J1803">
            <v>4335222.0305000003</v>
          </cell>
          <cell r="L1803" t="str">
            <v>RA de Marília</v>
          </cell>
          <cell r="M1803" t="str">
            <v>Obra Contratada a Iniciar</v>
          </cell>
          <cell r="N1803">
            <v>3.42</v>
          </cell>
        </row>
        <row r="1804">
          <cell r="F1804" t="str">
            <v>ARTESP</v>
          </cell>
          <cell r="J1804">
            <v>4335222.0305000003</v>
          </cell>
          <cell r="L1804" t="str">
            <v>RA de Marília</v>
          </cell>
          <cell r="M1804" t="str">
            <v>Obra Contratada a Iniciar</v>
          </cell>
          <cell r="N1804">
            <v>3.42</v>
          </cell>
        </row>
        <row r="1805">
          <cell r="F1805" t="str">
            <v>ARTESP</v>
          </cell>
          <cell r="J1805">
            <v>3076877.3273</v>
          </cell>
          <cell r="L1805" t="str">
            <v>RA de Marília</v>
          </cell>
          <cell r="M1805" t="str">
            <v>Obra Contratada a Iniciar</v>
          </cell>
          <cell r="N1805">
            <v>3.7330000000000041</v>
          </cell>
        </row>
        <row r="1806">
          <cell r="F1806" t="str">
            <v>ARTESP</v>
          </cell>
          <cell r="J1806">
            <v>20000000</v>
          </cell>
          <cell r="L1806" t="str">
            <v>RA de Marília</v>
          </cell>
          <cell r="M1806" t="str">
            <v>Em Estudo / Licitação em Andamento</v>
          </cell>
        </row>
        <row r="1807">
          <cell r="F1807" t="str">
            <v>ARTESP</v>
          </cell>
          <cell r="J1807">
            <v>61721026.355700001</v>
          </cell>
          <cell r="L1807" t="str">
            <v>RA de Marília</v>
          </cell>
          <cell r="M1807" t="str">
            <v>Obra Contratada a Iniciar</v>
          </cell>
        </row>
        <row r="1808">
          <cell r="F1808" t="str">
            <v>ARTESP</v>
          </cell>
          <cell r="J1808">
            <v>8200674.8965999996</v>
          </cell>
          <cell r="L1808" t="str">
            <v>RA de Franca</v>
          </cell>
          <cell r="M1808" t="str">
            <v>Obra Contratada a Iniciar</v>
          </cell>
          <cell r="N1808">
            <v>7.3500000000000227</v>
          </cell>
        </row>
        <row r="1809">
          <cell r="F1809" t="str">
            <v>ARTESP</v>
          </cell>
          <cell r="J1809">
            <v>29423780.861099999</v>
          </cell>
          <cell r="L1809" t="str">
            <v>RA de Marília</v>
          </cell>
          <cell r="M1809" t="str">
            <v>Obra Contratada a Iniciar</v>
          </cell>
        </row>
        <row r="1810">
          <cell r="F1810" t="str">
            <v>ARTESP</v>
          </cell>
          <cell r="J1810">
            <v>3076877.3273</v>
          </cell>
          <cell r="L1810" t="str">
            <v>RA de Marília</v>
          </cell>
          <cell r="M1810" t="str">
            <v>Obra Contratada a Iniciar</v>
          </cell>
          <cell r="N1810">
            <v>3.7330000000000041</v>
          </cell>
        </row>
        <row r="1811">
          <cell r="F1811" t="str">
            <v>ARTESP</v>
          </cell>
          <cell r="J1811">
            <v>8123489.7741</v>
          </cell>
          <cell r="L1811" t="str">
            <v>RA de Marília</v>
          </cell>
          <cell r="M1811" t="str">
            <v>Obra Contratada a Iniciar</v>
          </cell>
          <cell r="N1811">
            <v>6.3000000000000114</v>
          </cell>
        </row>
        <row r="1812">
          <cell r="F1812" t="str">
            <v>ARTESP</v>
          </cell>
          <cell r="J1812">
            <v>12299267.0843</v>
          </cell>
          <cell r="L1812" t="str">
            <v>RA de Marília</v>
          </cell>
          <cell r="M1812" t="str">
            <v>Obra Contratada a Iniciar</v>
          </cell>
          <cell r="N1812">
            <v>14.922000000000024</v>
          </cell>
        </row>
        <row r="1813">
          <cell r="F1813" t="str">
            <v>ARTESP</v>
          </cell>
          <cell r="J1813">
            <v>3205458.2829999998</v>
          </cell>
          <cell r="L1813" t="str">
            <v>RA de Marília</v>
          </cell>
          <cell r="M1813" t="str">
            <v>Obra Contratada a Iniciar</v>
          </cell>
          <cell r="N1813">
            <v>3.8889999999999536</v>
          </cell>
        </row>
        <row r="1814">
          <cell r="F1814" t="str">
            <v>ARTESP</v>
          </cell>
          <cell r="J1814">
            <v>37637013.628300004</v>
          </cell>
          <cell r="L1814" t="str">
            <v>RA de Marília</v>
          </cell>
          <cell r="M1814" t="str">
            <v>Obra Contratada a Iniciar</v>
          </cell>
        </row>
        <row r="1815">
          <cell r="F1815" t="str">
            <v>ARTESP</v>
          </cell>
          <cell r="J1815">
            <v>12299267.0843</v>
          </cell>
          <cell r="L1815" t="str">
            <v>RA de Marília</v>
          </cell>
          <cell r="M1815" t="str">
            <v>Obra Contratada a Iniciar</v>
          </cell>
          <cell r="N1815">
            <v>14.922000000000024</v>
          </cell>
        </row>
        <row r="1816">
          <cell r="F1816" t="str">
            <v>ARTESP</v>
          </cell>
          <cell r="J1816">
            <v>8123489.7741</v>
          </cell>
          <cell r="L1816" t="str">
            <v>RA de Marília</v>
          </cell>
          <cell r="M1816" t="str">
            <v>Obra Contratada a Iniciar</v>
          </cell>
          <cell r="N1816">
            <v>6.3000000000000114</v>
          </cell>
        </row>
        <row r="1817">
          <cell r="F1817" t="str">
            <v>ARTESP</v>
          </cell>
          <cell r="J1817">
            <v>40982525.971900001</v>
          </cell>
          <cell r="L1817" t="str">
            <v>RA de Marília</v>
          </cell>
          <cell r="M1817" t="str">
            <v>Obra Contratada a Iniciar</v>
          </cell>
        </row>
        <row r="1818">
          <cell r="F1818" t="str">
            <v>ARTESP</v>
          </cell>
          <cell r="J1818">
            <v>3205458.2829999998</v>
          </cell>
          <cell r="L1818" t="str">
            <v>RA de Marília</v>
          </cell>
          <cell r="M1818" t="str">
            <v>Obra Contratada a Iniciar</v>
          </cell>
          <cell r="N1818">
            <v>3.8889999999999536</v>
          </cell>
        </row>
        <row r="1819">
          <cell r="F1819" t="str">
            <v>ARTESP</v>
          </cell>
          <cell r="J1819">
            <v>61721026.355700001</v>
          </cell>
          <cell r="L1819" t="str">
            <v>RA de Marília</v>
          </cell>
          <cell r="M1819" t="str">
            <v>Obra Contratada a Iniciar</v>
          </cell>
        </row>
        <row r="1820">
          <cell r="F1820" t="str">
            <v>ARTESP</v>
          </cell>
          <cell r="J1820">
            <v>61567108.6237</v>
          </cell>
          <cell r="L1820" t="str">
            <v>RA de Marília</v>
          </cell>
          <cell r="M1820" t="str">
            <v>Obra Contratada a Iniciar</v>
          </cell>
        </row>
        <row r="1821">
          <cell r="F1821" t="str">
            <v>ARTESP</v>
          </cell>
          <cell r="J1821">
            <v>60867482.4397</v>
          </cell>
          <cell r="L1821" t="str">
            <v>RA de Marília</v>
          </cell>
          <cell r="M1821" t="str">
            <v>Obra Contratada a Iniciar</v>
          </cell>
        </row>
        <row r="1822">
          <cell r="F1822" t="str">
            <v>ARTESP</v>
          </cell>
          <cell r="J1822">
            <v>61567108.6237</v>
          </cell>
          <cell r="L1822" t="str">
            <v>RA de Marília</v>
          </cell>
          <cell r="M1822" t="str">
            <v>Obra Contratada a Iniciar</v>
          </cell>
        </row>
        <row r="1823">
          <cell r="F1823" t="str">
            <v>ARTESP</v>
          </cell>
          <cell r="J1823">
            <v>60867482.4397</v>
          </cell>
          <cell r="L1823" t="str">
            <v>RA de Marília</v>
          </cell>
          <cell r="M1823" t="str">
            <v>Obra Contratada a Iniciar</v>
          </cell>
        </row>
        <row r="1824">
          <cell r="F1824" t="str">
            <v>ARTESP</v>
          </cell>
          <cell r="J1824">
            <v>8200674.8965999996</v>
          </cell>
          <cell r="L1824" t="str">
            <v>RA de Franca</v>
          </cell>
          <cell r="M1824" t="str">
            <v>Obra Contratada a Iniciar</v>
          </cell>
          <cell r="N1824">
            <v>7.3500000000000227</v>
          </cell>
        </row>
        <row r="1825">
          <cell r="F1825" t="str">
            <v>ARTESP</v>
          </cell>
          <cell r="J1825">
            <v>15486444.472200001</v>
          </cell>
          <cell r="L1825" t="str">
            <v>RA de Ribeirão Preto</v>
          </cell>
          <cell r="M1825" t="str">
            <v>Obra Contratada a Iniciar</v>
          </cell>
          <cell r="N1825">
            <v>13.88</v>
          </cell>
        </row>
        <row r="1826">
          <cell r="F1826" t="str">
            <v>ARTESP</v>
          </cell>
          <cell r="J1826">
            <v>15486444.472200001</v>
          </cell>
          <cell r="L1826" t="str">
            <v>RA de Ribeirão Preto</v>
          </cell>
          <cell r="M1826" t="str">
            <v>Obra Contratada a Iniciar</v>
          </cell>
          <cell r="N1826">
            <v>13.88</v>
          </cell>
        </row>
        <row r="1827">
          <cell r="F1827" t="str">
            <v>ARTESP</v>
          </cell>
          <cell r="J1827">
            <v>501245.52409999998</v>
          </cell>
          <cell r="L1827" t="str">
            <v>RA de Presidente Prudente</v>
          </cell>
          <cell r="M1827" t="str">
            <v>Obra Contratada a Iniciar</v>
          </cell>
          <cell r="N1827">
            <v>2.76</v>
          </cell>
        </row>
        <row r="1828">
          <cell r="F1828" t="str">
            <v>ARTESP</v>
          </cell>
          <cell r="J1828">
            <v>0</v>
          </cell>
          <cell r="L1828" t="str">
            <v>RA de Marília</v>
          </cell>
          <cell r="M1828" t="str">
            <v>Em Estudo / Licitação em Andamento</v>
          </cell>
        </row>
        <row r="1829">
          <cell r="F1829" t="str">
            <v>ARTESP</v>
          </cell>
          <cell r="J1829">
            <v>0</v>
          </cell>
          <cell r="L1829" t="str">
            <v>RA de Marília</v>
          </cell>
          <cell r="M1829" t="str">
            <v>Em Estudo / Licitação em Andamento</v>
          </cell>
        </row>
        <row r="1830">
          <cell r="F1830" t="str">
            <v>ARTESP</v>
          </cell>
          <cell r="J1830">
            <v>256035.24799999999</v>
          </cell>
          <cell r="L1830" t="str">
            <v>RA de Sorocaba</v>
          </cell>
          <cell r="M1830" t="str">
            <v>Obra Contratada a Iniciar</v>
          </cell>
          <cell r="N1830">
            <v>0.19999999999998863</v>
          </cell>
        </row>
        <row r="1831">
          <cell r="F1831" t="str">
            <v>ARTESP</v>
          </cell>
          <cell r="J1831">
            <v>640101.09970000002</v>
          </cell>
          <cell r="L1831" t="str">
            <v>RA de Sorocaba</v>
          </cell>
          <cell r="M1831" t="str">
            <v>Obra Contratada a Iniciar</v>
          </cell>
          <cell r="N1831">
            <v>0.5</v>
          </cell>
        </row>
        <row r="1832">
          <cell r="F1832" t="str">
            <v>ARTESP</v>
          </cell>
          <cell r="J1832">
            <v>384065.85159999999</v>
          </cell>
          <cell r="L1832" t="str">
            <v>RA de Sorocaba</v>
          </cell>
          <cell r="M1832" t="str">
            <v>Obra Contratada a Iniciar</v>
          </cell>
          <cell r="N1832">
            <v>0.30000000000001137</v>
          </cell>
        </row>
        <row r="1833">
          <cell r="F1833" t="str">
            <v>ARTESP</v>
          </cell>
          <cell r="J1833">
            <v>896136.34770000004</v>
          </cell>
          <cell r="L1833" t="str">
            <v>RA de Sorocaba</v>
          </cell>
          <cell r="M1833" t="str">
            <v>Obra Contratada a Iniciar</v>
          </cell>
          <cell r="N1833">
            <v>0.69999999999998863</v>
          </cell>
        </row>
        <row r="1834">
          <cell r="F1834" t="str">
            <v>ARTESP</v>
          </cell>
          <cell r="J1834">
            <v>2048333.9027</v>
          </cell>
          <cell r="L1834" t="str">
            <v>RA de Sorocaba</v>
          </cell>
          <cell r="M1834" t="str">
            <v>Obra Contratada a Iniciar</v>
          </cell>
          <cell r="N1834">
            <v>1.5999999999999943</v>
          </cell>
        </row>
        <row r="1835">
          <cell r="F1835" t="str">
            <v>ARTESP</v>
          </cell>
          <cell r="J1835">
            <v>1664268.051</v>
          </cell>
          <cell r="L1835" t="str">
            <v>RA de Sorocaba</v>
          </cell>
          <cell r="M1835" t="str">
            <v>Obra Contratada a Iniciar</v>
          </cell>
          <cell r="N1835">
            <v>1.3000000000000114</v>
          </cell>
        </row>
        <row r="1836">
          <cell r="F1836" t="str">
            <v>ARTESP</v>
          </cell>
          <cell r="J1836">
            <v>2048333.9027</v>
          </cell>
          <cell r="L1836" t="str">
            <v>RA de Sorocaba</v>
          </cell>
          <cell r="M1836" t="str">
            <v>Obra Contratada a Iniciar</v>
          </cell>
          <cell r="N1836">
            <v>1.5999999999999943</v>
          </cell>
        </row>
        <row r="1837">
          <cell r="F1837" t="str">
            <v>ARTESP</v>
          </cell>
          <cell r="J1837">
            <v>1024166.9513</v>
          </cell>
          <cell r="L1837" t="str">
            <v>RA de Sorocaba</v>
          </cell>
          <cell r="M1837" t="str">
            <v>Obra Contratada a Iniciar</v>
          </cell>
          <cell r="N1837">
            <v>0.80000000000001137</v>
          </cell>
        </row>
        <row r="1838">
          <cell r="F1838" t="str">
            <v>ARTESP</v>
          </cell>
          <cell r="J1838">
            <v>896136.34770000004</v>
          </cell>
          <cell r="L1838" t="str">
            <v>RA de Sorocaba</v>
          </cell>
          <cell r="M1838" t="str">
            <v>Obra Contratada a Iniciar</v>
          </cell>
          <cell r="N1838">
            <v>0.70000000000001705</v>
          </cell>
        </row>
        <row r="1839">
          <cell r="F1839" t="str">
            <v>ARTESP</v>
          </cell>
          <cell r="J1839">
            <v>1024166.9513</v>
          </cell>
          <cell r="L1839" t="str">
            <v>RA de Sorocaba</v>
          </cell>
          <cell r="M1839" t="str">
            <v>Obra Contratada a Iniciar</v>
          </cell>
          <cell r="N1839">
            <v>0.80000000000001137</v>
          </cell>
        </row>
        <row r="1840">
          <cell r="F1840" t="str">
            <v>ARTESP</v>
          </cell>
          <cell r="J1840">
            <v>1536263.4066000001</v>
          </cell>
          <cell r="L1840" t="str">
            <v>RA de Sorocaba</v>
          </cell>
          <cell r="M1840" t="str">
            <v>Obra Contratada a Iniciar</v>
          </cell>
          <cell r="N1840">
            <v>1.1999999999999886</v>
          </cell>
        </row>
        <row r="1841">
          <cell r="F1841" t="str">
            <v>ARTESP</v>
          </cell>
          <cell r="J1841">
            <v>1536263.4066000001</v>
          </cell>
          <cell r="L1841" t="str">
            <v>RA de Sorocaba</v>
          </cell>
          <cell r="M1841" t="str">
            <v>Obra Contratada a Iniciar</v>
          </cell>
          <cell r="N1841">
            <v>1.1999999999999886</v>
          </cell>
        </row>
        <row r="1842">
          <cell r="F1842" t="str">
            <v>ARTESP</v>
          </cell>
          <cell r="J1842">
            <v>768131.70330000005</v>
          </cell>
          <cell r="L1842" t="str">
            <v>RA de Sorocaba</v>
          </cell>
          <cell r="M1842" t="str">
            <v>Obra Contratada a Iniciar</v>
          </cell>
          <cell r="N1842">
            <v>0.59999999999999432</v>
          </cell>
        </row>
        <row r="1843">
          <cell r="F1843" t="str">
            <v>ARTESP</v>
          </cell>
          <cell r="J1843">
            <v>1024166.9513</v>
          </cell>
          <cell r="L1843" t="str">
            <v>RA de Sorocaba</v>
          </cell>
          <cell r="M1843" t="str">
            <v>Obra Contratada a Iniciar</v>
          </cell>
          <cell r="N1843">
            <v>0.80000000000001137</v>
          </cell>
        </row>
        <row r="1844">
          <cell r="F1844" t="str">
            <v>ARTESP</v>
          </cell>
          <cell r="J1844">
            <v>512096.45529999997</v>
          </cell>
          <cell r="L1844" t="str">
            <v>RA de Sorocaba</v>
          </cell>
          <cell r="M1844" t="str">
            <v>Obra Contratada a Iniciar</v>
          </cell>
          <cell r="N1844">
            <v>0.40000000000000568</v>
          </cell>
        </row>
        <row r="1845">
          <cell r="F1845" t="str">
            <v>ARTESP</v>
          </cell>
          <cell r="J1845">
            <v>768131.70330000005</v>
          </cell>
          <cell r="L1845" t="str">
            <v>RA de Sorocaba</v>
          </cell>
          <cell r="M1845" t="str">
            <v>Obra Contratada a Iniciar</v>
          </cell>
          <cell r="N1845">
            <v>0.59999999999999432</v>
          </cell>
        </row>
        <row r="1846">
          <cell r="F1846" t="str">
            <v>ARTESP</v>
          </cell>
          <cell r="J1846">
            <v>2432399.7543000001</v>
          </cell>
          <cell r="L1846" t="str">
            <v>RA de Sorocaba</v>
          </cell>
          <cell r="M1846" t="str">
            <v>Obra Contratada a Iniciar</v>
          </cell>
          <cell r="N1846">
            <v>1.9000000000000057</v>
          </cell>
        </row>
        <row r="1847">
          <cell r="F1847" t="str">
            <v>ARTESP</v>
          </cell>
          <cell r="J1847">
            <v>2560430.3579000002</v>
          </cell>
          <cell r="L1847" t="str">
            <v>RA de Sorocaba</v>
          </cell>
          <cell r="M1847" t="str">
            <v>Obra Contratada a Iniciar</v>
          </cell>
          <cell r="N1847">
            <v>2</v>
          </cell>
        </row>
        <row r="1848">
          <cell r="F1848" t="str">
            <v>ARTESP</v>
          </cell>
          <cell r="J1848">
            <v>13119813.8367</v>
          </cell>
          <cell r="L1848" t="str">
            <v>RA de Sorocaba</v>
          </cell>
          <cell r="M1848" t="str">
            <v>Obra Contratada a Iniciar</v>
          </cell>
          <cell r="N1848">
            <v>3</v>
          </cell>
        </row>
        <row r="1849">
          <cell r="F1849" t="str">
            <v>ARTESP</v>
          </cell>
          <cell r="J1849">
            <v>1920329.2582</v>
          </cell>
          <cell r="L1849" t="str">
            <v>RA de Sorocaba</v>
          </cell>
          <cell r="M1849" t="str">
            <v>Obra Contratada a Iniciar</v>
          </cell>
          <cell r="N1849">
            <v>1.5</v>
          </cell>
        </row>
        <row r="1850">
          <cell r="F1850" t="str">
            <v>ARTESP</v>
          </cell>
          <cell r="J1850">
            <v>63837741.111299999</v>
          </cell>
          <cell r="L1850" t="str">
            <v>RA de Campinas</v>
          </cell>
          <cell r="M1850" t="str">
            <v>Obra Contratada a Iniciar</v>
          </cell>
          <cell r="N1850">
            <v>71.25</v>
          </cell>
        </row>
        <row r="1851">
          <cell r="F1851" t="str">
            <v>ARTESP</v>
          </cell>
          <cell r="J1851">
            <v>0</v>
          </cell>
          <cell r="L1851" t="str">
            <v>RA de Sorocaba</v>
          </cell>
          <cell r="M1851" t="str">
            <v>Obra Contratada a Iniciar</v>
          </cell>
          <cell r="N1851">
            <v>0</v>
          </cell>
        </row>
        <row r="1852">
          <cell r="F1852" t="str">
            <v>ARTESP</v>
          </cell>
          <cell r="J1852">
            <v>90266975.047800004</v>
          </cell>
          <cell r="L1852" t="str">
            <v>RA de Campinas</v>
          </cell>
          <cell r="M1852" t="str">
            <v>Obra Contratada a Iniciar</v>
          </cell>
          <cell r="N1852">
            <v>64</v>
          </cell>
        </row>
        <row r="1853">
          <cell r="F1853" t="str">
            <v>ARTESP</v>
          </cell>
          <cell r="J1853">
            <v>78842086.776800007</v>
          </cell>
          <cell r="L1853" t="str">
            <v>RA de Sorocaba</v>
          </cell>
          <cell r="M1853" t="str">
            <v>Obra Contratada a Iniciar</v>
          </cell>
          <cell r="N1853">
            <v>177.85</v>
          </cell>
        </row>
        <row r="1854">
          <cell r="F1854" t="str">
            <v>ARTESP</v>
          </cell>
          <cell r="J1854">
            <v>1280202.1994</v>
          </cell>
          <cell r="L1854" t="str">
            <v>RA de Sorocaba</v>
          </cell>
          <cell r="M1854" t="str">
            <v>Obra Contratada a Iniciar</v>
          </cell>
          <cell r="N1854">
            <v>1</v>
          </cell>
        </row>
        <row r="1855">
          <cell r="F1855" t="str">
            <v>ARTESP</v>
          </cell>
          <cell r="J1855">
            <v>1280202.1994</v>
          </cell>
          <cell r="L1855" t="str">
            <v>RA de Sorocaba</v>
          </cell>
          <cell r="M1855" t="str">
            <v>Obra Contratada a Iniciar</v>
          </cell>
          <cell r="N1855">
            <v>1</v>
          </cell>
        </row>
        <row r="1856">
          <cell r="F1856" t="str">
            <v>ARTESP</v>
          </cell>
          <cell r="J1856">
            <v>1280202.1994</v>
          </cell>
          <cell r="L1856" t="str">
            <v>RA de Sorocaba</v>
          </cell>
          <cell r="M1856" t="str">
            <v>Obra Contratada a Iniciar</v>
          </cell>
          <cell r="N1856">
            <v>1</v>
          </cell>
        </row>
        <row r="1857">
          <cell r="F1857" t="str">
            <v>ARTESP</v>
          </cell>
          <cell r="J1857">
            <v>1280202.1994</v>
          </cell>
          <cell r="L1857" t="str">
            <v>RA de Sorocaba</v>
          </cell>
          <cell r="M1857" t="str">
            <v>Obra Contratada a Iniciar</v>
          </cell>
          <cell r="N1857">
            <v>1</v>
          </cell>
        </row>
        <row r="1858">
          <cell r="F1858" t="str">
            <v>ARTESP</v>
          </cell>
          <cell r="J1858">
            <v>1536263.4066000001</v>
          </cell>
          <cell r="L1858" t="str">
            <v>RA de Sorocaba</v>
          </cell>
          <cell r="M1858" t="str">
            <v>Obra Contratada a Iniciar</v>
          </cell>
          <cell r="N1858">
            <v>1.1999999999999886</v>
          </cell>
        </row>
        <row r="1859">
          <cell r="F1859" t="str">
            <v>ARTESP</v>
          </cell>
          <cell r="J1859">
            <v>1792298.6546</v>
          </cell>
          <cell r="L1859" t="str">
            <v>RA de Sorocaba</v>
          </cell>
          <cell r="M1859" t="str">
            <v>Obra Contratada a Iniciar</v>
          </cell>
          <cell r="N1859">
            <v>1.4000000000000057</v>
          </cell>
        </row>
        <row r="1860">
          <cell r="F1860" t="str">
            <v>ARTESP</v>
          </cell>
          <cell r="J1860">
            <v>2304369.1507000001</v>
          </cell>
          <cell r="L1860" t="str">
            <v>RA de Sorocaba</v>
          </cell>
          <cell r="M1860" t="str">
            <v>Obra Contratada a Iniciar</v>
          </cell>
          <cell r="N1860">
            <v>1.8000000000000114</v>
          </cell>
        </row>
        <row r="1861">
          <cell r="F1861" t="str">
            <v>ARTESP</v>
          </cell>
          <cell r="J1861">
            <v>1152197.5549000001</v>
          </cell>
          <cell r="L1861" t="str">
            <v>RA de Sorocaba</v>
          </cell>
          <cell r="M1861" t="str">
            <v>Obra Contratada a Iniciar</v>
          </cell>
          <cell r="N1861">
            <v>0.89999999999997726</v>
          </cell>
        </row>
        <row r="1862">
          <cell r="F1862" t="str">
            <v>ARTESP</v>
          </cell>
          <cell r="J1862">
            <v>2560430.3579000002</v>
          </cell>
          <cell r="L1862" t="str">
            <v>RA de Sorocaba</v>
          </cell>
          <cell r="M1862" t="str">
            <v>Obra Contratada a Iniciar</v>
          </cell>
          <cell r="N1862">
            <v>2</v>
          </cell>
        </row>
        <row r="1863">
          <cell r="F1863" t="str">
            <v>ARTESP</v>
          </cell>
          <cell r="J1863">
            <v>2560430.3579000002</v>
          </cell>
          <cell r="L1863" t="str">
            <v>RA de Sorocaba</v>
          </cell>
          <cell r="M1863" t="str">
            <v>Obra Contratada a Iniciar</v>
          </cell>
          <cell r="N1863">
            <v>2</v>
          </cell>
        </row>
        <row r="1864">
          <cell r="F1864" t="str">
            <v>ARTESP</v>
          </cell>
          <cell r="J1864">
            <v>640101.09970000002</v>
          </cell>
          <cell r="L1864" t="str">
            <v>RA de Sorocaba</v>
          </cell>
          <cell r="M1864" t="str">
            <v>Obra Contratada a Iniciar</v>
          </cell>
          <cell r="N1864">
            <v>0.5</v>
          </cell>
        </row>
        <row r="1865">
          <cell r="F1865" t="str">
            <v>ARTESP</v>
          </cell>
          <cell r="J1865">
            <v>1280202.1994</v>
          </cell>
          <cell r="L1865" t="str">
            <v>RA de Sorocaba</v>
          </cell>
          <cell r="M1865" t="str">
            <v>Obra Contratada a Iniciar</v>
          </cell>
          <cell r="N1865">
            <v>1</v>
          </cell>
        </row>
        <row r="1866">
          <cell r="F1866" t="str">
            <v>ARTESP</v>
          </cell>
          <cell r="J1866">
            <v>1536263.4066000001</v>
          </cell>
          <cell r="L1866" t="str">
            <v>RA de Sorocaba</v>
          </cell>
          <cell r="M1866" t="str">
            <v>Obra Contratada a Iniciar</v>
          </cell>
          <cell r="N1866">
            <v>1.1999999999999886</v>
          </cell>
        </row>
        <row r="1867">
          <cell r="F1867" t="str">
            <v>ARTESP</v>
          </cell>
          <cell r="J1867">
            <v>1536263.4066000001</v>
          </cell>
          <cell r="L1867" t="str">
            <v>RA de Sorocaba</v>
          </cell>
          <cell r="M1867" t="str">
            <v>Obra Contratada a Iniciar</v>
          </cell>
          <cell r="N1867">
            <v>1.1999999999999886</v>
          </cell>
        </row>
        <row r="1868">
          <cell r="F1868" t="str">
            <v>ARTESP</v>
          </cell>
          <cell r="J1868">
            <v>45591095.691</v>
          </cell>
          <cell r="L1868" t="str">
            <v>RA de Campinas</v>
          </cell>
          <cell r="M1868" t="str">
            <v>Obra Contratada a Iniciar</v>
          </cell>
          <cell r="N1868">
            <v>71.25</v>
          </cell>
        </row>
        <row r="1869">
          <cell r="F1869" t="str">
            <v>ARTESP</v>
          </cell>
          <cell r="J1869">
            <v>4096667.8054</v>
          </cell>
          <cell r="L1869" t="str">
            <v>RA de Sorocaba</v>
          </cell>
          <cell r="M1869" t="str">
            <v>Obra Contratada a Iniciar</v>
          </cell>
          <cell r="N1869">
            <v>3.2000000000000171</v>
          </cell>
        </row>
        <row r="1870">
          <cell r="F1870" t="str">
            <v>ARTESP</v>
          </cell>
          <cell r="J1870">
            <v>3072500.8539999998</v>
          </cell>
          <cell r="L1870" t="str">
            <v>RA de Sorocaba</v>
          </cell>
          <cell r="M1870" t="str">
            <v>Obra Contratada a Iniciar</v>
          </cell>
          <cell r="N1870">
            <v>2.4000000000000057</v>
          </cell>
        </row>
        <row r="1871">
          <cell r="F1871" t="str">
            <v>ARTESP</v>
          </cell>
          <cell r="J1871">
            <v>7173633.6358000003</v>
          </cell>
          <cell r="L1871" t="str">
            <v>RA de Sorocaba</v>
          </cell>
          <cell r="M1871" t="str">
            <v>Obra Contratada a Iniciar</v>
          </cell>
          <cell r="N1871">
            <v>0</v>
          </cell>
        </row>
        <row r="1872">
          <cell r="F1872" t="str">
            <v>ARTESP</v>
          </cell>
          <cell r="J1872">
            <v>1012407.4494</v>
          </cell>
          <cell r="L1872" t="str">
            <v>RA de Sorocaba</v>
          </cell>
          <cell r="M1872" t="str">
            <v>Obra Contratada a Iniciar</v>
          </cell>
          <cell r="N1872">
            <v>0</v>
          </cell>
        </row>
        <row r="1873">
          <cell r="F1873" t="str">
            <v>ARTESP</v>
          </cell>
          <cell r="J1873">
            <v>3321137.7398999999</v>
          </cell>
          <cell r="L1873" t="str">
            <v>RA de Campinas</v>
          </cell>
          <cell r="M1873" t="str">
            <v>Obra Contratada a Iniciar</v>
          </cell>
          <cell r="N1873">
            <v>0</v>
          </cell>
        </row>
        <row r="1874">
          <cell r="F1874" t="str">
            <v>ARTESP</v>
          </cell>
          <cell r="J1874">
            <v>3321137.7398999999</v>
          </cell>
          <cell r="L1874" t="str">
            <v>RA de Campinas</v>
          </cell>
          <cell r="M1874" t="str">
            <v>Obra Contratada a Iniciar</v>
          </cell>
          <cell r="N1874">
            <v>0</v>
          </cell>
        </row>
        <row r="1875">
          <cell r="F1875" t="str">
            <v>ARTESP</v>
          </cell>
          <cell r="J1875">
            <v>4444935.9680000003</v>
          </cell>
          <cell r="L1875" t="str">
            <v>RA de Campinas</v>
          </cell>
          <cell r="M1875" t="str">
            <v>Obra Contratada a Iniciar</v>
          </cell>
          <cell r="N1875">
            <v>0</v>
          </cell>
        </row>
        <row r="1876">
          <cell r="F1876" t="str">
            <v>ARTESP</v>
          </cell>
          <cell r="J1876">
            <v>4444935.9680000003</v>
          </cell>
          <cell r="L1876" t="str">
            <v>RA de Campinas</v>
          </cell>
          <cell r="M1876" t="str">
            <v>Obra Contratada a Iniciar</v>
          </cell>
          <cell r="N1876">
            <v>0</v>
          </cell>
        </row>
        <row r="1877">
          <cell r="F1877" t="str">
            <v>ARTESP</v>
          </cell>
          <cell r="J1877">
            <v>1401791.0360999999</v>
          </cell>
          <cell r="L1877" t="str">
            <v>RA de Campinas</v>
          </cell>
          <cell r="M1877" t="str">
            <v>Obra Contratada a Iniciar</v>
          </cell>
          <cell r="N1877">
            <v>0</v>
          </cell>
        </row>
        <row r="1878">
          <cell r="F1878" t="str">
            <v>ARTESP</v>
          </cell>
          <cell r="J1878">
            <v>1479672.4261</v>
          </cell>
          <cell r="L1878" t="str">
            <v>RA de Campinas</v>
          </cell>
          <cell r="M1878" t="str">
            <v>Obra Contratada a Iniciar</v>
          </cell>
          <cell r="N1878">
            <v>0</v>
          </cell>
        </row>
        <row r="1879">
          <cell r="F1879" t="str">
            <v>ARTESP</v>
          </cell>
          <cell r="J1879">
            <v>2803589.86</v>
          </cell>
          <cell r="L1879" t="str">
            <v>RA de Campinas</v>
          </cell>
          <cell r="M1879" t="str">
            <v>Obra Contratada a Iniciar</v>
          </cell>
          <cell r="N1879">
            <v>0</v>
          </cell>
        </row>
        <row r="1880">
          <cell r="F1880" t="str">
            <v>ARTESP</v>
          </cell>
          <cell r="J1880">
            <v>877731.29949999996</v>
          </cell>
          <cell r="L1880" t="str">
            <v>RA de Sorocaba</v>
          </cell>
          <cell r="M1880" t="str">
            <v>Obra Contratada a Iniciar</v>
          </cell>
          <cell r="N1880">
            <v>0</v>
          </cell>
        </row>
        <row r="1881">
          <cell r="F1881" t="str">
            <v>ARTESP</v>
          </cell>
          <cell r="J1881">
            <v>1323917.4339000001</v>
          </cell>
          <cell r="L1881" t="str">
            <v>RA de Sorocaba</v>
          </cell>
          <cell r="M1881" t="str">
            <v>Obra Contratada a Iniciar</v>
          </cell>
        </row>
        <row r="1882">
          <cell r="F1882" t="str">
            <v>ARTESP</v>
          </cell>
          <cell r="J1882">
            <v>1323917.4339000001</v>
          </cell>
          <cell r="L1882" t="str">
            <v>RA de Sorocaba</v>
          </cell>
          <cell r="M1882" t="str">
            <v>Obra Contratada a Iniciar</v>
          </cell>
        </row>
        <row r="1883">
          <cell r="F1883" t="str">
            <v>ARTESP</v>
          </cell>
          <cell r="J1883">
            <v>8370395.0303999996</v>
          </cell>
          <cell r="L1883" t="str">
            <v>RA de Sorocaba</v>
          </cell>
          <cell r="M1883" t="str">
            <v>Obra Contratada a Iniciar</v>
          </cell>
        </row>
        <row r="1884">
          <cell r="F1884" t="str">
            <v>ARTESP</v>
          </cell>
          <cell r="J1884">
            <v>8370395.0303999996</v>
          </cell>
          <cell r="L1884" t="str">
            <v>RA de Sorocaba</v>
          </cell>
          <cell r="M1884" t="str">
            <v>Obra Contratada a Iniciar</v>
          </cell>
        </row>
        <row r="1885">
          <cell r="F1885" t="str">
            <v>ARTESP</v>
          </cell>
          <cell r="J1885">
            <v>308168.78029999998</v>
          </cell>
          <cell r="L1885" t="str">
            <v>RA de Sorocaba</v>
          </cell>
          <cell r="M1885" t="str">
            <v>Obra Contratada a Iniciar</v>
          </cell>
        </row>
        <row r="1886">
          <cell r="F1886" t="str">
            <v>ARTESP</v>
          </cell>
          <cell r="J1886">
            <v>308168.78029999998</v>
          </cell>
          <cell r="L1886" t="str">
            <v>RA de Sorocaba</v>
          </cell>
          <cell r="M1886" t="str">
            <v>Obra Contratada a Iniciar</v>
          </cell>
        </row>
        <row r="1887">
          <cell r="F1887" t="str">
            <v>ARTESP</v>
          </cell>
          <cell r="J1887">
            <v>1479672.4261</v>
          </cell>
          <cell r="L1887" t="str">
            <v>RA de Sorocaba</v>
          </cell>
          <cell r="M1887" t="str">
            <v>Obra Contratada a Iniciar</v>
          </cell>
          <cell r="N1887">
            <v>0</v>
          </cell>
        </row>
        <row r="1888">
          <cell r="F1888" t="str">
            <v>ARTESP</v>
          </cell>
          <cell r="J1888">
            <v>2024814.8988999999</v>
          </cell>
          <cell r="L1888" t="str">
            <v>RA de Campinas</v>
          </cell>
          <cell r="M1888" t="str">
            <v>Obra Contratada a Iniciar</v>
          </cell>
          <cell r="N1888">
            <v>0</v>
          </cell>
        </row>
        <row r="1889">
          <cell r="F1889" t="str">
            <v>ARTESP</v>
          </cell>
          <cell r="J1889">
            <v>2024814.8988999999</v>
          </cell>
          <cell r="L1889" t="str">
            <v>RA de Campinas</v>
          </cell>
          <cell r="M1889" t="str">
            <v>Obra Contratada a Iniciar</v>
          </cell>
          <cell r="N1889">
            <v>0</v>
          </cell>
        </row>
        <row r="1890">
          <cell r="F1890" t="str">
            <v>ARTESP</v>
          </cell>
          <cell r="J1890">
            <v>2492079.8755000001</v>
          </cell>
          <cell r="L1890" t="str">
            <v>RA de Campinas</v>
          </cell>
          <cell r="M1890" t="str">
            <v>Obra Contratada a Iniciar</v>
          </cell>
          <cell r="N1890">
            <v>0</v>
          </cell>
        </row>
        <row r="1891">
          <cell r="F1891" t="str">
            <v>ARTESP</v>
          </cell>
          <cell r="J1891">
            <v>1920329.2582</v>
          </cell>
          <cell r="L1891" t="str">
            <v>RA de Sorocaba</v>
          </cell>
          <cell r="M1891" t="str">
            <v>Obra Contratada a Iniciar</v>
          </cell>
          <cell r="N1891">
            <v>1.5</v>
          </cell>
        </row>
        <row r="1892">
          <cell r="F1892" t="str">
            <v>ARTESP</v>
          </cell>
          <cell r="J1892">
            <v>1536263.4066000001</v>
          </cell>
          <cell r="L1892" t="str">
            <v>RA de Sorocaba</v>
          </cell>
          <cell r="M1892" t="str">
            <v>Obra Contratada a Iniciar</v>
          </cell>
          <cell r="N1892">
            <v>1.1999999999999886</v>
          </cell>
        </row>
        <row r="1893">
          <cell r="F1893" t="str">
            <v>ARTESP</v>
          </cell>
          <cell r="J1893">
            <v>3200531.4575999998</v>
          </cell>
          <cell r="L1893" t="str">
            <v>RA de Sorocaba</v>
          </cell>
          <cell r="M1893" t="str">
            <v>Obra Contratada a Iniciar</v>
          </cell>
          <cell r="N1893">
            <v>2.5</v>
          </cell>
        </row>
        <row r="1894">
          <cell r="F1894" t="str">
            <v>ARTESP</v>
          </cell>
          <cell r="J1894">
            <v>9217518.1375999991</v>
          </cell>
          <cell r="L1894" t="str">
            <v>RA de Sorocaba</v>
          </cell>
          <cell r="M1894" t="str">
            <v>Obra Contratada a Iniciar</v>
          </cell>
          <cell r="N1894">
            <v>7.2</v>
          </cell>
        </row>
        <row r="1895">
          <cell r="F1895" t="str">
            <v>ARTESP</v>
          </cell>
          <cell r="J1895">
            <v>2560430.3579000002</v>
          </cell>
          <cell r="L1895" t="str">
            <v>RA de Campinas</v>
          </cell>
          <cell r="M1895" t="str">
            <v>Obra Contratada a Iniciar</v>
          </cell>
          <cell r="N1895">
            <v>2</v>
          </cell>
        </row>
        <row r="1896">
          <cell r="F1896" t="str">
            <v>ARTESP</v>
          </cell>
          <cell r="J1896">
            <v>5440911.2657000003</v>
          </cell>
          <cell r="L1896" t="str">
            <v>RA de Campinas</v>
          </cell>
          <cell r="M1896" t="str">
            <v>Obra Contratada a Iniciar</v>
          </cell>
          <cell r="N1896">
            <v>5.0469999999999997</v>
          </cell>
        </row>
        <row r="1897">
          <cell r="F1897" t="str">
            <v>ARTESP</v>
          </cell>
          <cell r="J1897">
            <v>5440911.2657000003</v>
          </cell>
          <cell r="L1897" t="str">
            <v>RA de Campinas</v>
          </cell>
          <cell r="M1897" t="str">
            <v>Obra Contratada a Iniciar</v>
          </cell>
          <cell r="N1897">
            <v>3.4530000000000003</v>
          </cell>
        </row>
        <row r="1898">
          <cell r="F1898" t="str">
            <v>ARTESP</v>
          </cell>
          <cell r="J1898">
            <v>5440911.2657000003</v>
          </cell>
          <cell r="L1898" t="str">
            <v>RA de Campinas</v>
          </cell>
          <cell r="M1898" t="str">
            <v>Obra Contratada a Iniciar</v>
          </cell>
          <cell r="N1898">
            <v>5.0469999999999997</v>
          </cell>
        </row>
        <row r="1899">
          <cell r="F1899" t="str">
            <v>ARTESP</v>
          </cell>
          <cell r="J1899">
            <v>5440911.2657000003</v>
          </cell>
          <cell r="L1899" t="str">
            <v>RA de Campinas</v>
          </cell>
          <cell r="M1899" t="str">
            <v>Obra Contratada a Iniciar</v>
          </cell>
          <cell r="N1899">
            <v>3.4530000000000003</v>
          </cell>
        </row>
        <row r="1900">
          <cell r="F1900" t="str">
            <v>ARTESP</v>
          </cell>
          <cell r="J1900">
            <v>1024158.904</v>
          </cell>
          <cell r="L1900" t="str">
            <v>RA de Campinas</v>
          </cell>
          <cell r="M1900" t="str">
            <v>Obra Contratada a Iniciar</v>
          </cell>
          <cell r="N1900">
            <v>0.79999999999999716</v>
          </cell>
        </row>
        <row r="1901">
          <cell r="F1901" t="str">
            <v>ARTESP</v>
          </cell>
          <cell r="J1901">
            <v>1280202.1994</v>
          </cell>
          <cell r="L1901" t="str">
            <v>RA de Campinas</v>
          </cell>
          <cell r="M1901" t="str">
            <v>Obra Contratada a Iniciar</v>
          </cell>
          <cell r="N1901">
            <v>1</v>
          </cell>
        </row>
        <row r="1902">
          <cell r="F1902" t="str">
            <v>ARTESP</v>
          </cell>
          <cell r="J1902">
            <v>1280202.1994</v>
          </cell>
          <cell r="L1902" t="str">
            <v>RA de Campinas</v>
          </cell>
          <cell r="M1902" t="str">
            <v>Obra Contratada a Iniciar</v>
          </cell>
          <cell r="N1902">
            <v>1</v>
          </cell>
        </row>
        <row r="1903">
          <cell r="F1903" t="str">
            <v>ARTESP</v>
          </cell>
          <cell r="J1903">
            <v>2752450.3042000001</v>
          </cell>
          <cell r="L1903" t="str">
            <v>RA de Campinas</v>
          </cell>
          <cell r="M1903" t="str">
            <v>Obra Contratada a Iniciar</v>
          </cell>
          <cell r="N1903">
            <v>1.7700000000000031</v>
          </cell>
        </row>
        <row r="1904">
          <cell r="F1904" t="str">
            <v>ARTESP</v>
          </cell>
          <cell r="J1904">
            <v>2752450.3042000001</v>
          </cell>
          <cell r="L1904" t="str">
            <v>RA de Campinas</v>
          </cell>
          <cell r="M1904" t="str">
            <v>Obra Contratada a Iniciar</v>
          </cell>
          <cell r="N1904">
            <v>2.529999999999994</v>
          </cell>
        </row>
        <row r="1905">
          <cell r="F1905" t="str">
            <v>ARTESP</v>
          </cell>
          <cell r="J1905">
            <v>2560430.3579000002</v>
          </cell>
          <cell r="L1905" t="str">
            <v>RA de Campinas</v>
          </cell>
          <cell r="M1905" t="str">
            <v>Obra Contratada a Iniciar</v>
          </cell>
          <cell r="N1905">
            <v>2</v>
          </cell>
        </row>
        <row r="1906">
          <cell r="F1906" t="str">
            <v>ARTESP</v>
          </cell>
          <cell r="J1906">
            <v>896136.34770000004</v>
          </cell>
          <cell r="L1906" t="str">
            <v>RA de Campinas</v>
          </cell>
          <cell r="M1906" t="str">
            <v>Obra Contratada a Iniciar</v>
          </cell>
          <cell r="N1906">
            <v>0.70000000000000284</v>
          </cell>
        </row>
        <row r="1907">
          <cell r="F1907" t="str">
            <v>ARTESP</v>
          </cell>
          <cell r="J1907">
            <v>1920329.2582</v>
          </cell>
          <cell r="L1907" t="str">
            <v>RA de Sorocaba</v>
          </cell>
          <cell r="M1907" t="str">
            <v>Obra Contratada a Iniciar</v>
          </cell>
          <cell r="N1907">
            <v>1.5</v>
          </cell>
        </row>
        <row r="1908">
          <cell r="F1908" t="str">
            <v>ARTESP</v>
          </cell>
          <cell r="J1908">
            <v>3968663.1609</v>
          </cell>
          <cell r="L1908" t="str">
            <v>RA de Sorocaba</v>
          </cell>
          <cell r="M1908" t="str">
            <v>Obra Contratada a Iniciar</v>
          </cell>
          <cell r="N1908">
            <v>3.0999999999999943</v>
          </cell>
        </row>
        <row r="1909">
          <cell r="F1909" t="str">
            <v>ARTESP</v>
          </cell>
          <cell r="J1909">
            <v>1247708.3333000001</v>
          </cell>
          <cell r="L1909" t="str">
            <v>RA de Sorocaba</v>
          </cell>
          <cell r="M1909" t="str">
            <v>Obra Contratada a Iniciar</v>
          </cell>
          <cell r="N1909">
            <v>14.4</v>
          </cell>
        </row>
        <row r="1910">
          <cell r="F1910" t="str">
            <v>ARTESP</v>
          </cell>
          <cell r="J1910">
            <v>8168705.8141999999</v>
          </cell>
          <cell r="L1910" t="str">
            <v>RA de Sorocaba</v>
          </cell>
          <cell r="M1910" t="str">
            <v>Obra Contratada a Iniciar</v>
          </cell>
          <cell r="N1910">
            <v>14.4</v>
          </cell>
        </row>
        <row r="1911">
          <cell r="F1911" t="str">
            <v>ARTESP</v>
          </cell>
          <cell r="J1911">
            <v>3152584.8791999999</v>
          </cell>
          <cell r="L1911" t="str">
            <v>RA de Sorocaba</v>
          </cell>
          <cell r="M1911" t="str">
            <v>Obra Contratada a Iniciar</v>
          </cell>
          <cell r="N1911">
            <v>14.4</v>
          </cell>
        </row>
        <row r="1912">
          <cell r="F1912" t="str">
            <v>ARTESP</v>
          </cell>
          <cell r="J1912">
            <v>15000000</v>
          </cell>
          <cell r="L1912" t="str">
            <v>RA de Sorocaba</v>
          </cell>
          <cell r="M1912" t="str">
            <v>Obra Contratada a Iniciar</v>
          </cell>
          <cell r="N1912">
            <v>0</v>
          </cell>
        </row>
        <row r="1913">
          <cell r="F1913" t="str">
            <v>ARTESP</v>
          </cell>
          <cell r="J1913">
            <v>70200000</v>
          </cell>
          <cell r="L1913" t="str">
            <v>RA de Sorocaba</v>
          </cell>
          <cell r="M1913" t="str">
            <v>Obra Contratada a Iniciar</v>
          </cell>
          <cell r="N1913">
            <v>10.8</v>
          </cell>
        </row>
        <row r="1914">
          <cell r="F1914" t="str">
            <v>ARTESP</v>
          </cell>
          <cell r="J1914">
            <v>185700000</v>
          </cell>
          <cell r="L1914" t="str">
            <v>RA de Sorocaba</v>
          </cell>
          <cell r="M1914" t="str">
            <v>Obra Contratada a Iniciar</v>
          </cell>
          <cell r="N1914">
            <v>12.38</v>
          </cell>
        </row>
        <row r="1915">
          <cell r="F1915" t="str">
            <v>ARTESP</v>
          </cell>
          <cell r="J1915">
            <v>241500000</v>
          </cell>
          <cell r="L1915" t="str">
            <v>RA de Sorocaba</v>
          </cell>
          <cell r="M1915" t="str">
            <v>Obra Contratada a Iniciar</v>
          </cell>
          <cell r="N1915">
            <v>16.100000000000001</v>
          </cell>
        </row>
        <row r="1916">
          <cell r="F1916" t="str">
            <v>ARTESP</v>
          </cell>
          <cell r="J1916">
            <v>889000000</v>
          </cell>
          <cell r="L1916" t="str">
            <v>RA de Sorocaba</v>
          </cell>
          <cell r="M1916" t="str">
            <v>Obra Contratada a Iniciar</v>
          </cell>
          <cell r="N1916">
            <v>24</v>
          </cell>
        </row>
        <row r="1917">
          <cell r="F1917" t="str">
            <v>ARTESP</v>
          </cell>
          <cell r="J1917">
            <v>115000000</v>
          </cell>
          <cell r="L1917" t="str">
            <v>RA de Sorocaba</v>
          </cell>
          <cell r="M1917" t="str">
            <v>Obra Contratada a Iniciar</v>
          </cell>
          <cell r="N1917">
            <v>0</v>
          </cell>
        </row>
        <row r="1918">
          <cell r="F1918" t="str">
            <v>ARTESP</v>
          </cell>
          <cell r="J1918">
            <v>96690000</v>
          </cell>
          <cell r="L1918" t="str">
            <v>RA de Sorocaba</v>
          </cell>
          <cell r="M1918" t="str">
            <v>Obra Contratada a Iniciar</v>
          </cell>
          <cell r="N1918">
            <v>55.5</v>
          </cell>
        </row>
        <row r="1919">
          <cell r="F1919" t="str">
            <v>ARTESP</v>
          </cell>
          <cell r="J1919">
            <v>301990000</v>
          </cell>
          <cell r="L1919" t="str">
            <v>RA de Campinas</v>
          </cell>
          <cell r="M1919" t="str">
            <v>Obra Contratada a Iniciar</v>
          </cell>
          <cell r="N1919">
            <v>46.46</v>
          </cell>
        </row>
        <row r="1920">
          <cell r="F1920" t="str">
            <v>ARTESP</v>
          </cell>
          <cell r="J1920">
            <v>1246039.9378</v>
          </cell>
          <cell r="L1920" t="str">
            <v>RA de Campinas</v>
          </cell>
          <cell r="M1920" t="str">
            <v>Obra Contratada a Iniciar</v>
          </cell>
          <cell r="N1920">
            <v>0</v>
          </cell>
        </row>
        <row r="1921">
          <cell r="F1921" t="str">
            <v>ARTESP</v>
          </cell>
          <cell r="J1921">
            <v>934529.95330000005</v>
          </cell>
          <cell r="L1921" t="str">
            <v>RA de Campinas</v>
          </cell>
          <cell r="M1921" t="str">
            <v>Obra Contratada a Iniciar</v>
          </cell>
          <cell r="N1921">
            <v>0</v>
          </cell>
        </row>
        <row r="1922">
          <cell r="F1922" t="str">
            <v>ARTESP</v>
          </cell>
          <cell r="J1922">
            <v>1246039.9378</v>
          </cell>
          <cell r="L1922" t="str">
            <v>RA de Campinas</v>
          </cell>
          <cell r="M1922" t="str">
            <v>Obra Contratada a Iniciar</v>
          </cell>
          <cell r="N1922">
            <v>0</v>
          </cell>
        </row>
        <row r="1923">
          <cell r="F1923" t="str">
            <v>ARTESP</v>
          </cell>
          <cell r="J1923">
            <v>934529.95330000005</v>
          </cell>
          <cell r="L1923" t="str">
            <v>RA de Campinas</v>
          </cell>
          <cell r="M1923" t="str">
            <v>Obra Contratada a Iniciar</v>
          </cell>
          <cell r="N1923">
            <v>0</v>
          </cell>
        </row>
        <row r="1924">
          <cell r="F1924" t="str">
            <v>ARTESP</v>
          </cell>
          <cell r="J1924">
            <v>259591.6537</v>
          </cell>
          <cell r="L1924" t="str">
            <v>RA de Bauru</v>
          </cell>
          <cell r="M1924" t="str">
            <v>Obra Contratada a Iniciar</v>
          </cell>
          <cell r="N1924">
            <v>0</v>
          </cell>
        </row>
        <row r="1925">
          <cell r="F1925" t="str">
            <v>ARTESP</v>
          </cell>
          <cell r="J1925">
            <v>2180569.8911000001</v>
          </cell>
          <cell r="L1925" t="str">
            <v>RA de Sorocaba</v>
          </cell>
          <cell r="M1925" t="str">
            <v>Obra Contratada a Iniciar</v>
          </cell>
          <cell r="N1925">
            <v>0</v>
          </cell>
        </row>
        <row r="1926">
          <cell r="F1926" t="str">
            <v>ARTESP</v>
          </cell>
          <cell r="J1926">
            <v>7744891.0290000001</v>
          </cell>
          <cell r="L1926" t="str">
            <v>RA de Sorocaba</v>
          </cell>
          <cell r="M1926" t="str">
            <v>Obra Contratada a Iniciar</v>
          </cell>
          <cell r="N1926">
            <v>0</v>
          </cell>
        </row>
        <row r="1927">
          <cell r="F1927" t="str">
            <v>ARTESP</v>
          </cell>
          <cell r="J1927">
            <v>674938.29960000003</v>
          </cell>
          <cell r="L1927" t="str">
            <v>RA de Sorocaba</v>
          </cell>
          <cell r="M1927" t="str">
            <v>Obra Contratada a Iniciar</v>
          </cell>
          <cell r="N1927">
            <v>0</v>
          </cell>
        </row>
        <row r="1928">
          <cell r="F1928" t="str">
            <v>ARTESP</v>
          </cell>
          <cell r="J1928">
            <v>1246039.9378</v>
          </cell>
          <cell r="L1928" t="str">
            <v>RA de Campinas</v>
          </cell>
          <cell r="M1928" t="str">
            <v>Obra Contratada a Iniciar</v>
          </cell>
          <cell r="N1928">
            <v>0</v>
          </cell>
        </row>
        <row r="1929">
          <cell r="F1929" t="str">
            <v>ARTESP</v>
          </cell>
          <cell r="J1929">
            <v>265000000</v>
          </cell>
          <cell r="L1929" t="str">
            <v>RA de Sorocaba</v>
          </cell>
          <cell r="M1929" t="str">
            <v>Obra Contratada a Iniciar</v>
          </cell>
          <cell r="N1929">
            <v>0</v>
          </cell>
        </row>
        <row r="1930">
          <cell r="F1930" t="str">
            <v>ARTESP</v>
          </cell>
          <cell r="J1930">
            <v>295000000</v>
          </cell>
          <cell r="L1930" t="str">
            <v>RA de Campinas</v>
          </cell>
          <cell r="M1930" t="str">
            <v>Obra Contratada a Iniciar</v>
          </cell>
          <cell r="N1930">
            <v>7.0999999999999943</v>
          </cell>
        </row>
        <row r="1931">
          <cell r="F1931" t="str">
            <v>ARTESP</v>
          </cell>
          <cell r="J1931">
            <v>79502858.616500005</v>
          </cell>
          <cell r="L1931" t="str">
            <v>RA de Sorocaba</v>
          </cell>
          <cell r="M1931" t="str">
            <v>Obra Contratada a Iniciar</v>
          </cell>
          <cell r="N1931">
            <v>7.9</v>
          </cell>
        </row>
        <row r="1932">
          <cell r="F1932" t="str">
            <v>ARTESP</v>
          </cell>
          <cell r="J1932">
            <v>0</v>
          </cell>
          <cell r="L1932" t="str">
            <v>RA de Marília</v>
          </cell>
          <cell r="M1932" t="str">
            <v>Em Estudo / Licitação em Andamento</v>
          </cell>
        </row>
        <row r="1933">
          <cell r="F1933" t="str">
            <v>ARTESP</v>
          </cell>
          <cell r="J1933">
            <v>0</v>
          </cell>
          <cell r="L1933" t="str">
            <v>RA de Marília</v>
          </cell>
          <cell r="M1933" t="str">
            <v>Em Estudo / Licitação em Andamento</v>
          </cell>
        </row>
        <row r="1934">
          <cell r="F1934" t="str">
            <v>ARTESP</v>
          </cell>
          <cell r="J1934">
            <v>53400000</v>
          </cell>
          <cell r="L1934" t="str">
            <v>RA de Marília</v>
          </cell>
          <cell r="M1934" t="str">
            <v>Em Estudo / Licitação em Andamento</v>
          </cell>
        </row>
        <row r="1935">
          <cell r="F1935" t="str">
            <v>ARTESP</v>
          </cell>
          <cell r="J1935">
            <v>337111920.55220002</v>
          </cell>
          <cell r="L1935" t="str">
            <v>RA de Campinas</v>
          </cell>
          <cell r="M1935" t="str">
            <v>Em Execução</v>
          </cell>
          <cell r="N1935">
            <v>62.599999999999994</v>
          </cell>
        </row>
        <row r="1936">
          <cell r="F1936" t="str">
            <v>ARTESP</v>
          </cell>
          <cell r="J1936">
            <v>481679599.63349998</v>
          </cell>
          <cell r="L1936" t="str">
            <v>RA de Sorocaba</v>
          </cell>
          <cell r="M1936" t="str">
            <v>Obra Contratada a Iniciar</v>
          </cell>
          <cell r="N1936">
            <v>98</v>
          </cell>
        </row>
        <row r="1937">
          <cell r="F1937" t="str">
            <v>ARTESP</v>
          </cell>
          <cell r="J1937">
            <v>244453888.47530001</v>
          </cell>
          <cell r="L1937" t="str">
            <v>RA de Sorocaba</v>
          </cell>
          <cell r="M1937" t="str">
            <v>Em Execução</v>
          </cell>
          <cell r="N1937">
            <v>50.22</v>
          </cell>
        </row>
        <row r="1938">
          <cell r="F1938" t="str">
            <v>ARTESP</v>
          </cell>
          <cell r="J1938">
            <v>536396127.01789999</v>
          </cell>
          <cell r="L1938" t="str">
            <v>RA de Sorocaba</v>
          </cell>
          <cell r="M1938" t="str">
            <v>Obra Contratada a Iniciar</v>
          </cell>
          <cell r="N1938">
            <v>88.15</v>
          </cell>
        </row>
        <row r="1939">
          <cell r="F1939" t="str">
            <v>ARTESP</v>
          </cell>
          <cell r="J1939">
            <v>79502858.616500005</v>
          </cell>
          <cell r="L1939" t="str">
            <v>RA de Sorocaba</v>
          </cell>
          <cell r="M1939" t="str">
            <v>Em Execução</v>
          </cell>
          <cell r="N1939">
            <v>7.9</v>
          </cell>
        </row>
        <row r="1940">
          <cell r="F1940" t="str">
            <v>ARTESP</v>
          </cell>
          <cell r="J1940">
            <v>337111920.55220002</v>
          </cell>
          <cell r="L1940" t="str">
            <v>RA de Campinas</v>
          </cell>
          <cell r="M1940" t="str">
            <v>Obra Contratada a Iniciar</v>
          </cell>
          <cell r="N1940">
            <v>62.599999999999994</v>
          </cell>
        </row>
        <row r="1941">
          <cell r="F1941" t="str">
            <v>ARTESP</v>
          </cell>
          <cell r="J1941">
            <v>481679599.63349998</v>
          </cell>
          <cell r="L1941" t="str">
            <v>RA de Sorocaba</v>
          </cell>
          <cell r="M1941" t="str">
            <v>Obra Contratada a Iniciar</v>
          </cell>
          <cell r="N1941">
            <v>98</v>
          </cell>
        </row>
        <row r="1942">
          <cell r="F1942" t="str">
            <v>ARTESP</v>
          </cell>
          <cell r="J1942">
            <v>244453888.47530001</v>
          </cell>
          <cell r="L1942" t="str">
            <v>RA de Sorocaba</v>
          </cell>
          <cell r="M1942" t="str">
            <v>Obra Contratada a Iniciar</v>
          </cell>
          <cell r="N1942">
            <v>50.22</v>
          </cell>
        </row>
        <row r="1943">
          <cell r="F1943" t="str">
            <v>ARTESP</v>
          </cell>
          <cell r="J1943">
            <v>536396127.01789999</v>
          </cell>
          <cell r="L1943" t="str">
            <v>RA de Sorocaba</v>
          </cell>
          <cell r="M1943" t="str">
            <v>Obra Contratada a Iniciar</v>
          </cell>
          <cell r="N1943">
            <v>88.15</v>
          </cell>
        </row>
        <row r="1944">
          <cell r="F1944" t="str">
            <v>ARTESP</v>
          </cell>
          <cell r="J1944">
            <v>79502858.616500005</v>
          </cell>
          <cell r="L1944" t="str">
            <v>RA de Sorocaba</v>
          </cell>
          <cell r="M1944" t="str">
            <v>Obra Contratada a Iniciar</v>
          </cell>
          <cell r="N1944">
            <v>7.9</v>
          </cell>
        </row>
        <row r="1945">
          <cell r="F1945" t="str">
            <v>ARTESP</v>
          </cell>
          <cell r="J1945">
            <v>337111920.55220002</v>
          </cell>
          <cell r="L1945" t="str">
            <v>RA de Campinas</v>
          </cell>
          <cell r="M1945" t="str">
            <v>Obra Contratada a Iniciar</v>
          </cell>
          <cell r="N1945">
            <v>62.599999999999994</v>
          </cell>
        </row>
        <row r="1946">
          <cell r="F1946" t="str">
            <v>ARTESP</v>
          </cell>
          <cell r="J1946">
            <v>481679599.63349998</v>
          </cell>
          <cell r="L1946" t="str">
            <v>RA de Sorocaba</v>
          </cell>
          <cell r="M1946" t="str">
            <v>Obra Contratada a Iniciar</v>
          </cell>
          <cell r="N1946">
            <v>98</v>
          </cell>
        </row>
        <row r="1947">
          <cell r="F1947" t="str">
            <v>ARTESP</v>
          </cell>
          <cell r="J1947">
            <v>244453888.47530001</v>
          </cell>
          <cell r="L1947" t="str">
            <v>RA de Sorocaba</v>
          </cell>
          <cell r="M1947" t="str">
            <v>Obra Contratada a Iniciar</v>
          </cell>
          <cell r="N1947">
            <v>50.22</v>
          </cell>
        </row>
        <row r="1948">
          <cell r="F1948" t="str">
            <v>ARTESP</v>
          </cell>
          <cell r="J1948">
            <v>536396127.01789999</v>
          </cell>
          <cell r="L1948" t="str">
            <v>RA de Sorocaba</v>
          </cell>
          <cell r="M1948" t="str">
            <v>Obra Contratada a Iniciar</v>
          </cell>
          <cell r="N1948">
            <v>88.15</v>
          </cell>
        </row>
        <row r="1949">
          <cell r="F1949" t="str">
            <v>ARTESP</v>
          </cell>
          <cell r="J1949">
            <v>2543998.2063000002</v>
          </cell>
          <cell r="L1949" t="str">
            <v>RA de Sorocaba</v>
          </cell>
          <cell r="M1949" t="str">
            <v>Obra Contratada a Iniciar</v>
          </cell>
          <cell r="N1949">
            <v>0</v>
          </cell>
        </row>
        <row r="1950">
          <cell r="F1950" t="str">
            <v>ARTESP</v>
          </cell>
          <cell r="J1950">
            <v>2543998.2063000002</v>
          </cell>
          <cell r="L1950" t="str">
            <v>RA de Sorocaba</v>
          </cell>
          <cell r="M1950" t="str">
            <v>Obra Contratada a Iniciar</v>
          </cell>
          <cell r="N1950">
            <v>0</v>
          </cell>
        </row>
        <row r="1951">
          <cell r="F1951" t="str">
            <v>ARTESP</v>
          </cell>
          <cell r="J1951">
            <v>2024814.8988999999</v>
          </cell>
          <cell r="L1951" t="str">
            <v>RA de Sorocaba</v>
          </cell>
          <cell r="M1951" t="str">
            <v>Obra Contratada a Iniciar</v>
          </cell>
          <cell r="N1951">
            <v>0</v>
          </cell>
        </row>
        <row r="1952">
          <cell r="F1952" t="str">
            <v>ARTESP</v>
          </cell>
          <cell r="J1952">
            <v>1012407.4494</v>
          </cell>
          <cell r="L1952" t="str">
            <v>RA de Sorocaba</v>
          </cell>
          <cell r="M1952" t="str">
            <v>Obra Contratada a Iniciar</v>
          </cell>
          <cell r="N1952">
            <v>0</v>
          </cell>
        </row>
        <row r="1953">
          <cell r="F1953" t="str">
            <v>ARTESP</v>
          </cell>
          <cell r="J1953">
            <v>0</v>
          </cell>
          <cell r="L1953" t="str">
            <v>RA de Sorocaba</v>
          </cell>
          <cell r="M1953" t="str">
            <v>Obra Contratada a Iniciar</v>
          </cell>
          <cell r="N1953">
            <v>0</v>
          </cell>
        </row>
        <row r="1954">
          <cell r="F1954" t="str">
            <v>ARTESP</v>
          </cell>
          <cell r="J1954">
            <v>0</v>
          </cell>
          <cell r="L1954" t="str">
            <v>RA de Sorocaba</v>
          </cell>
          <cell r="M1954" t="str">
            <v>Obra Contratada a Iniciar</v>
          </cell>
          <cell r="N1954">
            <v>0</v>
          </cell>
        </row>
        <row r="1955">
          <cell r="F1955" t="str">
            <v>ARTESP</v>
          </cell>
          <cell r="J1955">
            <v>0</v>
          </cell>
          <cell r="L1955" t="str">
            <v>RA de Sorocaba</v>
          </cell>
          <cell r="M1955" t="str">
            <v>Obra Contratada a Iniciar</v>
          </cell>
          <cell r="N1955">
            <v>0</v>
          </cell>
        </row>
        <row r="1956">
          <cell r="F1956" t="str">
            <v>ARTESP</v>
          </cell>
          <cell r="J1956">
            <v>0</v>
          </cell>
          <cell r="L1956" t="str">
            <v>RA de Sorocaba</v>
          </cell>
          <cell r="M1956" t="str">
            <v>Obra Contratada a Iniciar</v>
          </cell>
          <cell r="N1956">
            <v>0</v>
          </cell>
        </row>
        <row r="1957">
          <cell r="F1957" t="str">
            <v>ARTESP</v>
          </cell>
          <cell r="J1957">
            <v>45591069.731899999</v>
          </cell>
          <cell r="L1957" t="str">
            <v>RA de Campinas</v>
          </cell>
          <cell r="M1957" t="str">
            <v>Obra Contratada a Iniciar</v>
          </cell>
          <cell r="N1957">
            <v>59.8</v>
          </cell>
        </row>
        <row r="1958">
          <cell r="F1958" t="str">
            <v>ARTESP</v>
          </cell>
          <cell r="J1958">
            <v>63837716.969300002</v>
          </cell>
          <cell r="L1958" t="str">
            <v>RA de Campinas</v>
          </cell>
          <cell r="M1958" t="str">
            <v>Obra Contratada a Iniciar</v>
          </cell>
          <cell r="N1958">
            <v>59.8</v>
          </cell>
        </row>
        <row r="1959">
          <cell r="F1959" t="str">
            <v>ARTESP</v>
          </cell>
          <cell r="J1959">
            <v>649654.07250000001</v>
          </cell>
          <cell r="L1959" t="str">
            <v>RA de Campinas</v>
          </cell>
          <cell r="M1959" t="str">
            <v>Obra Contratada a Iniciar</v>
          </cell>
          <cell r="N1959">
            <v>9</v>
          </cell>
        </row>
        <row r="1960">
          <cell r="F1960" t="str">
            <v>ARTESP</v>
          </cell>
          <cell r="J1960">
            <v>649654.07250000001</v>
          </cell>
          <cell r="L1960" t="str">
            <v>RA de Campinas</v>
          </cell>
          <cell r="M1960" t="str">
            <v>Obra Contratada a Iniciar</v>
          </cell>
          <cell r="N1960">
            <v>9</v>
          </cell>
        </row>
        <row r="1961">
          <cell r="F1961" t="str">
            <v>ARTESP</v>
          </cell>
          <cell r="J1961">
            <v>1299334.1043</v>
          </cell>
          <cell r="L1961" t="str">
            <v>RA de Campinas</v>
          </cell>
          <cell r="M1961" t="str">
            <v>Obra Contratada a Iniciar</v>
          </cell>
          <cell r="N1961">
            <v>9</v>
          </cell>
        </row>
        <row r="1962">
          <cell r="F1962" t="str">
            <v>ARTESP</v>
          </cell>
          <cell r="J1962">
            <v>641450.97629999998</v>
          </cell>
          <cell r="L1962" t="str">
            <v>RA de Sorocaba</v>
          </cell>
          <cell r="M1962" t="str">
            <v>Obra Contratada a Iniciar</v>
          </cell>
          <cell r="N1962">
            <v>0</v>
          </cell>
        </row>
        <row r="1963">
          <cell r="F1963" t="str">
            <v>ARTESP</v>
          </cell>
          <cell r="J1963">
            <v>276960.15250000003</v>
          </cell>
          <cell r="L1963" t="str">
            <v>RA de Sorocaba</v>
          </cell>
          <cell r="M1963" t="str">
            <v>Obra Contratada a Iniciar</v>
          </cell>
          <cell r="N1963">
            <v>0</v>
          </cell>
        </row>
        <row r="1964">
          <cell r="F1964" t="str">
            <v>ARTESP</v>
          </cell>
          <cell r="J1964">
            <v>1557549.9221999999</v>
          </cell>
          <cell r="L1964" t="str">
            <v>RA de Sorocaba</v>
          </cell>
          <cell r="M1964" t="str">
            <v>Obra Contratada a Iniciar</v>
          </cell>
          <cell r="N1964">
            <v>0</v>
          </cell>
        </row>
        <row r="1965">
          <cell r="F1965" t="str">
            <v>ARTESP</v>
          </cell>
          <cell r="J1965">
            <v>46944658.491800003</v>
          </cell>
          <cell r="L1965" t="str">
            <v>RA de Sorocaba</v>
          </cell>
          <cell r="M1965" t="str">
            <v>Obra Contratada a Iniciar</v>
          </cell>
          <cell r="N1965">
            <v>177.85</v>
          </cell>
        </row>
        <row r="1966">
          <cell r="F1966" t="str">
            <v>ARTESP</v>
          </cell>
          <cell r="J1966">
            <v>143842720.61919999</v>
          </cell>
          <cell r="L1966" t="str">
            <v>RA de Sorocaba</v>
          </cell>
          <cell r="M1966" t="str">
            <v>Obra Contratada a Iniciar</v>
          </cell>
          <cell r="N1966">
            <v>177.85</v>
          </cell>
        </row>
        <row r="1967">
          <cell r="F1967" t="str">
            <v>ARTESP</v>
          </cell>
          <cell r="J1967">
            <v>1158297.9587999999</v>
          </cell>
          <cell r="L1967" t="str">
            <v>RA de Sorocaba</v>
          </cell>
          <cell r="M1967" t="str">
            <v>Obra Contratada a Iniciar</v>
          </cell>
          <cell r="N1967">
            <v>21.09</v>
          </cell>
        </row>
        <row r="1968">
          <cell r="F1968" t="str">
            <v>ARTESP</v>
          </cell>
          <cell r="J1968">
            <v>14823669.874600001</v>
          </cell>
          <cell r="L1968" t="str">
            <v>RA de Sorocaba</v>
          </cell>
          <cell r="M1968" t="str">
            <v>Obra Contratada a Iniciar</v>
          </cell>
          <cell r="N1968">
            <v>21.09</v>
          </cell>
        </row>
        <row r="1969">
          <cell r="F1969" t="str">
            <v>ARTESP</v>
          </cell>
          <cell r="J1969">
            <v>3120940.6565999999</v>
          </cell>
          <cell r="L1969" t="str">
            <v>RA de Sorocaba</v>
          </cell>
          <cell r="M1969" t="str">
            <v>Obra Contratada a Iniciar</v>
          </cell>
          <cell r="N1969">
            <v>21.09</v>
          </cell>
        </row>
        <row r="1970">
          <cell r="F1970" t="str">
            <v>ARTESP</v>
          </cell>
          <cell r="J1970">
            <v>0</v>
          </cell>
          <cell r="L1970" t="str">
            <v>RA de Sorocaba</v>
          </cell>
          <cell r="M1970" t="str">
            <v>Obra Contratada a Iniciar</v>
          </cell>
          <cell r="N1970">
            <v>0</v>
          </cell>
        </row>
        <row r="1971">
          <cell r="F1971" t="str">
            <v>ARTESP</v>
          </cell>
          <cell r="J1971">
            <v>0</v>
          </cell>
          <cell r="L1971" t="str">
            <v>RA de Marília</v>
          </cell>
          <cell r="M1971" t="str">
            <v>Em Estudo / Licitação em Andamento</v>
          </cell>
        </row>
        <row r="1972">
          <cell r="F1972" t="str">
            <v>ARTESP</v>
          </cell>
          <cell r="J1972">
            <v>0</v>
          </cell>
          <cell r="L1972" t="str">
            <v>RA de Sorocaba</v>
          </cell>
          <cell r="M1972" t="str">
            <v>Obra Contratada a Iniciar</v>
          </cell>
          <cell r="N1972">
            <v>0</v>
          </cell>
        </row>
        <row r="1973">
          <cell r="F1973" t="str">
            <v>ARTESP</v>
          </cell>
          <cell r="J1973">
            <v>0</v>
          </cell>
          <cell r="L1973" t="str">
            <v>RA de Sorocaba</v>
          </cell>
          <cell r="M1973" t="str">
            <v>Obra Contratada a Iniciar</v>
          </cell>
          <cell r="N1973">
            <v>0</v>
          </cell>
        </row>
        <row r="1974">
          <cell r="F1974" t="str">
            <v>ARTESP</v>
          </cell>
          <cell r="J1974">
            <v>2647834.8676999998</v>
          </cell>
          <cell r="L1974" t="str">
            <v>RA de Sorocaba</v>
          </cell>
          <cell r="M1974" t="str">
            <v>Obra Contratada a Iniciar</v>
          </cell>
          <cell r="N1974">
            <v>0</v>
          </cell>
        </row>
        <row r="1975">
          <cell r="F1975" t="str">
            <v>ARTESP</v>
          </cell>
          <cell r="J1975">
            <v>4629791.1846000003</v>
          </cell>
          <cell r="L1975" t="str">
            <v>RA de Sorocaba</v>
          </cell>
          <cell r="M1975" t="str">
            <v>Obra Contratada a Iniciar</v>
          </cell>
          <cell r="N1975">
            <v>0</v>
          </cell>
        </row>
        <row r="1976">
          <cell r="F1976" t="str">
            <v>ARTESP</v>
          </cell>
          <cell r="J1976">
            <v>2024814.8988999999</v>
          </cell>
          <cell r="L1976" t="str">
            <v>RA de Sorocaba</v>
          </cell>
          <cell r="M1976" t="str">
            <v>Obra Contratada a Iniciar</v>
          </cell>
          <cell r="N1976">
            <v>0</v>
          </cell>
        </row>
        <row r="1977">
          <cell r="F1977" t="str">
            <v>ARTESP</v>
          </cell>
          <cell r="J1977">
            <v>2024814.8988999999</v>
          </cell>
          <cell r="L1977" t="str">
            <v>RA de Sorocaba</v>
          </cell>
          <cell r="M1977" t="str">
            <v>Obra Contratada a Iniciar</v>
          </cell>
          <cell r="N1977">
            <v>0</v>
          </cell>
        </row>
        <row r="1978">
          <cell r="F1978" t="str">
            <v>ARTESP</v>
          </cell>
          <cell r="J1978">
            <v>2024814.8988999999</v>
          </cell>
          <cell r="L1978" t="str">
            <v>RA de Sorocaba</v>
          </cell>
          <cell r="M1978" t="str">
            <v>Obra Contratada a Iniciar</v>
          </cell>
          <cell r="N1978">
            <v>0</v>
          </cell>
        </row>
        <row r="1979">
          <cell r="F1979" t="str">
            <v>ARTESP</v>
          </cell>
          <cell r="J1979">
            <v>2180569.8911000001</v>
          </cell>
          <cell r="L1979" t="str">
            <v>RA de Sorocaba</v>
          </cell>
          <cell r="M1979" t="str">
            <v>Obra Contratada a Iniciar</v>
          </cell>
          <cell r="N1979">
            <v>0</v>
          </cell>
        </row>
        <row r="1980">
          <cell r="F1980" t="str">
            <v>ARTESP</v>
          </cell>
          <cell r="J1980">
            <v>1012407.4494</v>
          </cell>
          <cell r="L1980" t="str">
            <v>RA de Sorocaba</v>
          </cell>
          <cell r="M1980" t="str">
            <v>Obra Contratada a Iniciar</v>
          </cell>
          <cell r="N1980">
            <v>0</v>
          </cell>
        </row>
        <row r="1981">
          <cell r="F1981" t="str">
            <v>ARTESP</v>
          </cell>
          <cell r="J1981">
            <v>2024814.8988999999</v>
          </cell>
          <cell r="L1981" t="str">
            <v>RA de Sorocaba</v>
          </cell>
          <cell r="M1981" t="str">
            <v>Obra Contratada a Iniciar</v>
          </cell>
          <cell r="N1981">
            <v>0</v>
          </cell>
        </row>
        <row r="1982">
          <cell r="F1982" t="str">
            <v>ARTESP</v>
          </cell>
          <cell r="J1982">
            <v>2024814.8988999999</v>
          </cell>
          <cell r="L1982" t="str">
            <v>RA de Sorocaba</v>
          </cell>
          <cell r="M1982" t="str">
            <v>Obra Contratada a Iniciar</v>
          </cell>
          <cell r="N1982">
            <v>0</v>
          </cell>
        </row>
        <row r="1983">
          <cell r="F1983" t="str">
            <v>ARTESP</v>
          </cell>
          <cell r="J1983">
            <v>259591.6537</v>
          </cell>
          <cell r="L1983" t="str">
            <v>RA de Sorocaba</v>
          </cell>
          <cell r="M1983" t="str">
            <v>Obra Contratada a Iniciar</v>
          </cell>
          <cell r="N1983">
            <v>0</v>
          </cell>
        </row>
        <row r="1984">
          <cell r="F1984" t="str">
            <v>ARTESP</v>
          </cell>
          <cell r="J1984">
            <v>1349876.5992000001</v>
          </cell>
          <cell r="L1984" t="str">
            <v>RA de Sorocaba</v>
          </cell>
          <cell r="M1984" t="str">
            <v>Obra Contratada a Iniciar</v>
          </cell>
          <cell r="N1984">
            <v>0</v>
          </cell>
        </row>
        <row r="1985">
          <cell r="F1985" t="str">
            <v>ARTESP</v>
          </cell>
          <cell r="J1985">
            <v>1297962.1624</v>
          </cell>
          <cell r="L1985" t="str">
            <v>RA de Bauru</v>
          </cell>
          <cell r="M1985" t="str">
            <v>Obra Contratada a Iniciar</v>
          </cell>
          <cell r="N1985">
            <v>0</v>
          </cell>
        </row>
        <row r="1986">
          <cell r="F1986" t="str">
            <v>ARTESP</v>
          </cell>
          <cell r="J1986">
            <v>1557559.7867000001</v>
          </cell>
          <cell r="L1986" t="str">
            <v>RA de Sorocaba</v>
          </cell>
          <cell r="M1986" t="str">
            <v>Obra Contratada a Iniciar</v>
          </cell>
          <cell r="N1986">
            <v>0</v>
          </cell>
        </row>
        <row r="1987">
          <cell r="F1987" t="str">
            <v>ARTESP</v>
          </cell>
          <cell r="J1987">
            <v>259597.6243</v>
          </cell>
          <cell r="L1987" t="str">
            <v>RA de Sorocaba</v>
          </cell>
          <cell r="M1987" t="str">
            <v>Obra Contratada a Iniciar</v>
          </cell>
          <cell r="N1987">
            <v>0</v>
          </cell>
        </row>
        <row r="1988">
          <cell r="F1988" t="str">
            <v>ARTESP</v>
          </cell>
          <cell r="J1988">
            <v>2024814.8988999999</v>
          </cell>
          <cell r="L1988" t="str">
            <v>RA de Sorocaba</v>
          </cell>
          <cell r="M1988" t="str">
            <v>Obra Contratada a Iniciar</v>
          </cell>
          <cell r="N1988">
            <v>0</v>
          </cell>
        </row>
        <row r="1989">
          <cell r="F1989" t="str">
            <v>ARTESP</v>
          </cell>
          <cell r="J1989">
            <v>0</v>
          </cell>
          <cell r="L1989" t="str">
            <v>RA de Sorocaba</v>
          </cell>
          <cell r="M1989" t="str">
            <v>Obra Contratada a Iniciar</v>
          </cell>
          <cell r="N1989">
            <v>0</v>
          </cell>
        </row>
        <row r="1990">
          <cell r="F1990" t="str">
            <v>ARTESP</v>
          </cell>
          <cell r="J1990">
            <v>4576367.2221999997</v>
          </cell>
          <cell r="L1990" t="str">
            <v>RA de Sorocaba</v>
          </cell>
          <cell r="M1990" t="str">
            <v>Obra Contratada a Iniciar</v>
          </cell>
          <cell r="N1990">
            <v>0</v>
          </cell>
        </row>
        <row r="1991">
          <cell r="F1991" t="str">
            <v>ARTESP</v>
          </cell>
          <cell r="J1991">
            <v>0</v>
          </cell>
          <cell r="L1991" t="str">
            <v>RA de Sorocaba</v>
          </cell>
          <cell r="M1991" t="str">
            <v>Obra Contratada a Iniciar</v>
          </cell>
          <cell r="N1991">
            <v>0</v>
          </cell>
        </row>
        <row r="1992">
          <cell r="F1992" t="str">
            <v>ARTESP</v>
          </cell>
          <cell r="J1992">
            <v>196650000</v>
          </cell>
          <cell r="L1992" t="str">
            <v>RA de Sorocaba</v>
          </cell>
          <cell r="M1992" t="str">
            <v>Em Estudo / Licitação em Andamento</v>
          </cell>
          <cell r="N1992">
            <v>13.109999999999985</v>
          </cell>
        </row>
        <row r="1993">
          <cell r="F1993" t="str">
            <v>ARTESP</v>
          </cell>
          <cell r="J1993">
            <v>541196.67960000003</v>
          </cell>
          <cell r="L1993" t="str">
            <v>RA de Marília</v>
          </cell>
          <cell r="M1993" t="str">
            <v>Obra Contratada a Iniciar</v>
          </cell>
          <cell r="N1993">
            <v>2.98</v>
          </cell>
        </row>
        <row r="1994">
          <cell r="F1994" t="str">
            <v>ARTESP</v>
          </cell>
          <cell r="J1994">
            <v>501245.52409999998</v>
          </cell>
          <cell r="L1994" t="str">
            <v>RA de Presidente Prudente</v>
          </cell>
          <cell r="M1994" t="str">
            <v>Obra Contratada a Iniciar</v>
          </cell>
          <cell r="N1994">
            <v>2.76</v>
          </cell>
        </row>
        <row r="1995">
          <cell r="F1995" t="str">
            <v>ARTESP</v>
          </cell>
          <cell r="J1995">
            <v>2814404.2415</v>
          </cell>
          <cell r="L1995" t="str">
            <v>Região Metropolitana de São Paulo</v>
          </cell>
          <cell r="M1995" t="str">
            <v>Obra Contratada a Iniciar</v>
          </cell>
          <cell r="N1995">
            <v>2.4400000000000013</v>
          </cell>
        </row>
        <row r="1996">
          <cell r="F1996" t="str">
            <v>ARTESP</v>
          </cell>
          <cell r="J1996">
            <v>5628808.4829000002</v>
          </cell>
          <cell r="L1996" t="str">
            <v>Região Metropolitana de São Paulo</v>
          </cell>
          <cell r="M1996" t="str">
            <v>Obra Contratada a Iniciar</v>
          </cell>
          <cell r="N1996">
            <v>4.8499999999999979</v>
          </cell>
        </row>
        <row r="1997">
          <cell r="F1997" t="str">
            <v>ARTESP</v>
          </cell>
          <cell r="J1997">
            <v>1125761.6965999999</v>
          </cell>
          <cell r="L1997" t="str">
            <v>Região Metropolitana de São Paulo</v>
          </cell>
          <cell r="M1997" t="str">
            <v>Obra Contratada a Iniciar</v>
          </cell>
          <cell r="N1997">
            <v>1.1750000000000007</v>
          </cell>
        </row>
        <row r="1998">
          <cell r="F1998" t="str">
            <v>ARTESP</v>
          </cell>
          <cell r="J1998">
            <v>1688642.5449000001</v>
          </cell>
          <cell r="L1998" t="str">
            <v>Região Metropolitana de São Paulo</v>
          </cell>
          <cell r="M1998" t="str">
            <v>Obra Contratada a Iniciar</v>
          </cell>
          <cell r="N1998">
            <v>1.3900000000000006</v>
          </cell>
        </row>
        <row r="1999">
          <cell r="F1999" t="str">
            <v>ARTESP</v>
          </cell>
          <cell r="J1999">
            <v>3377285.0898000002</v>
          </cell>
          <cell r="L1999" t="str">
            <v>Região Metropolitana de São Paulo</v>
          </cell>
          <cell r="M1999" t="str">
            <v>Obra Contratada a Iniciar</v>
          </cell>
          <cell r="N1999">
            <v>3.1000000000000014</v>
          </cell>
        </row>
        <row r="2000">
          <cell r="F2000" t="str">
            <v>ARTESP</v>
          </cell>
          <cell r="J2000">
            <v>225165.99830000001</v>
          </cell>
          <cell r="L2000" t="str">
            <v>Região Metropolitana de São Paulo</v>
          </cell>
          <cell r="M2000" t="str">
            <v>Obra Contratada a Iniciar</v>
          </cell>
          <cell r="N2000">
            <v>0.41000000000000014</v>
          </cell>
        </row>
        <row r="2001">
          <cell r="F2001" t="str">
            <v>ARTESP</v>
          </cell>
          <cell r="J2001">
            <v>6191689.3311999999</v>
          </cell>
          <cell r="L2001" t="str">
            <v>Região Metropolitana de São Paulo</v>
          </cell>
          <cell r="M2001" t="str">
            <v>Obra Contratada a Iniciar</v>
          </cell>
          <cell r="N2001">
            <v>5.5899999999999963</v>
          </cell>
        </row>
        <row r="2002">
          <cell r="F2002" t="str">
            <v>ARTESP</v>
          </cell>
          <cell r="J2002">
            <v>562880.84829999995</v>
          </cell>
          <cell r="L2002" t="str">
            <v>Região Metropolitana de São Paulo</v>
          </cell>
          <cell r="M2002" t="str">
            <v>Obra Contratada a Iniciar</v>
          </cell>
          <cell r="N2002">
            <v>0.41000000000000014</v>
          </cell>
        </row>
        <row r="2003">
          <cell r="F2003" t="str">
            <v>ARTESP</v>
          </cell>
          <cell r="J2003">
            <v>14072021.2073</v>
          </cell>
          <cell r="L2003" t="str">
            <v>Região Metropolitana de São Paulo</v>
          </cell>
          <cell r="M2003" t="str">
            <v>Obra Contratada a Iniciar</v>
          </cell>
          <cell r="N2003">
            <v>12.445</v>
          </cell>
        </row>
        <row r="2004">
          <cell r="F2004" t="str">
            <v>ARTESP</v>
          </cell>
          <cell r="J2004">
            <v>2814404.2415</v>
          </cell>
          <cell r="L2004" t="str">
            <v>Região Metropolitana de São Paulo</v>
          </cell>
          <cell r="M2004" t="str">
            <v>Obra Contratada a Iniciar</v>
          </cell>
          <cell r="N2004">
            <v>5.1000000000000014</v>
          </cell>
        </row>
        <row r="2005">
          <cell r="F2005" t="str">
            <v>ARTESP</v>
          </cell>
          <cell r="J2005">
            <v>9568974.4210000001</v>
          </cell>
          <cell r="L2005" t="str">
            <v>Região Metropolitana de São Paulo</v>
          </cell>
          <cell r="M2005" t="str">
            <v>Obra Contratada a Iniciar</v>
          </cell>
          <cell r="N2005">
            <v>16.5</v>
          </cell>
        </row>
        <row r="2006">
          <cell r="F2006" t="str">
            <v>ARTESP</v>
          </cell>
          <cell r="J2006">
            <v>675497.99490000005</v>
          </cell>
          <cell r="L2006" t="str">
            <v>Região Metropolitana de São Paulo</v>
          </cell>
          <cell r="M2006" t="str">
            <v>Obra Contratada a Iniciar</v>
          </cell>
          <cell r="N2006">
            <v>1.5099999999999998</v>
          </cell>
        </row>
        <row r="2007">
          <cell r="F2007" t="str">
            <v>ARTESP</v>
          </cell>
          <cell r="J2007">
            <v>675497.99490000005</v>
          </cell>
          <cell r="L2007" t="str">
            <v>Região Metropolitana de São Paulo</v>
          </cell>
          <cell r="M2007" t="str">
            <v>Obra Contratada a Iniciar</v>
          </cell>
          <cell r="N2007">
            <v>1.6050000000000004</v>
          </cell>
        </row>
        <row r="2008">
          <cell r="F2008" t="str">
            <v>ARTESP</v>
          </cell>
          <cell r="J2008">
            <v>1576161.9879999999</v>
          </cell>
          <cell r="L2008" t="str">
            <v>Região Metropolitana de São Paulo</v>
          </cell>
          <cell r="M2008" t="str">
            <v>Obra Contratada a Iniciar</v>
          </cell>
          <cell r="N2008">
            <v>3.5949999999999989</v>
          </cell>
        </row>
        <row r="2009">
          <cell r="F2009" t="str">
            <v>ARTESP</v>
          </cell>
          <cell r="J2009">
            <v>1801327.9863</v>
          </cell>
          <cell r="L2009" t="str">
            <v>Região Metropolitana de São Paulo</v>
          </cell>
          <cell r="M2009" t="str">
            <v>Obra Contratada a Iniciar</v>
          </cell>
          <cell r="N2009">
            <v>4.1750000000000007</v>
          </cell>
        </row>
        <row r="2010">
          <cell r="F2010" t="str">
            <v>ARTESP</v>
          </cell>
          <cell r="J2010">
            <v>2701991.9794999999</v>
          </cell>
          <cell r="L2010" t="str">
            <v>Região Metropolitana de São Paulo</v>
          </cell>
          <cell r="M2010" t="str">
            <v>Obra Contratada a Iniciar</v>
          </cell>
          <cell r="N2010">
            <v>5.7650000000000006</v>
          </cell>
        </row>
        <row r="2011">
          <cell r="F2011" t="str">
            <v>ARTESP</v>
          </cell>
          <cell r="J2011">
            <v>3377285.0898000002</v>
          </cell>
          <cell r="L2011" t="str">
            <v>Região Metropolitana de São Paulo</v>
          </cell>
          <cell r="M2011" t="str">
            <v>Obra Contratada a Iniciar</v>
          </cell>
          <cell r="N2011">
            <v>6.0200000000000031</v>
          </cell>
        </row>
        <row r="2012">
          <cell r="F2012" t="str">
            <v>ARTESP</v>
          </cell>
          <cell r="J2012">
            <v>7744149.0212000003</v>
          </cell>
          <cell r="L2012" t="str">
            <v>Região Metropolitana de São Paulo</v>
          </cell>
          <cell r="M2012" t="str">
            <v>Obra Contratada a Iniciar</v>
          </cell>
          <cell r="N2012">
            <v>0</v>
          </cell>
        </row>
        <row r="2013">
          <cell r="F2013" t="str">
            <v>ARTESP</v>
          </cell>
          <cell r="J2013">
            <v>5628808.4829000002</v>
          </cell>
          <cell r="L2013" t="str">
            <v>Região Metropolitana de São Paulo</v>
          </cell>
          <cell r="M2013" t="str">
            <v>Obra Contratada a Iniciar</v>
          </cell>
          <cell r="N2013">
            <v>4.8199999999999967</v>
          </cell>
        </row>
        <row r="2014">
          <cell r="F2014" t="str">
            <v>ARTESP</v>
          </cell>
          <cell r="J2014">
            <v>6754570.1794999996</v>
          </cell>
          <cell r="L2014" t="str">
            <v>Região Metropolitana de São Paulo</v>
          </cell>
          <cell r="M2014" t="str">
            <v>Obra Contratada a Iniciar</v>
          </cell>
          <cell r="N2014">
            <v>5.7650000000000006</v>
          </cell>
        </row>
        <row r="2015">
          <cell r="F2015" t="str">
            <v>ARTESP</v>
          </cell>
          <cell r="J2015">
            <v>3827821.9709999999</v>
          </cell>
          <cell r="L2015" t="str">
            <v>Região Metropolitana de São Paulo</v>
          </cell>
          <cell r="M2015" t="str">
            <v>Obra Contratada a Iniciar</v>
          </cell>
          <cell r="N2015">
            <v>16.5</v>
          </cell>
        </row>
        <row r="2016">
          <cell r="F2016" t="str">
            <v>ARTESP</v>
          </cell>
          <cell r="J2016">
            <v>4278153.9676000001</v>
          </cell>
          <cell r="L2016" t="str">
            <v>Região Metropolitana de São Paulo</v>
          </cell>
          <cell r="M2016" t="str">
            <v>Obra Contratada a Iniciar</v>
          </cell>
          <cell r="N2016">
            <v>9.4500000000000028</v>
          </cell>
        </row>
        <row r="2017">
          <cell r="F2017" t="str">
            <v>ARTESP</v>
          </cell>
          <cell r="J2017">
            <v>15423929.307</v>
          </cell>
          <cell r="L2017" t="str">
            <v>Região Metropolitana de São Paulo</v>
          </cell>
          <cell r="M2017" t="str">
            <v>Obra Contratada a Iniciar</v>
          </cell>
          <cell r="N2017">
            <v>0</v>
          </cell>
        </row>
        <row r="2018">
          <cell r="F2018" t="str">
            <v>ARTESP</v>
          </cell>
          <cell r="J2018">
            <v>7862177.5455999998</v>
          </cell>
          <cell r="L2018" t="str">
            <v>Região Metropolitana de São Paulo</v>
          </cell>
          <cell r="M2018" t="str">
            <v>Obra Contratada a Iniciar</v>
          </cell>
          <cell r="N2018">
            <v>0</v>
          </cell>
        </row>
        <row r="2019">
          <cell r="F2019" t="str">
            <v>ARTESP</v>
          </cell>
          <cell r="J2019">
            <v>4509903.3010999998</v>
          </cell>
          <cell r="L2019" t="str">
            <v>Região Metropolitana de São Paulo</v>
          </cell>
          <cell r="M2019" t="str">
            <v>Obra Contratada a Iniciar</v>
          </cell>
          <cell r="N2019">
            <v>0</v>
          </cell>
        </row>
        <row r="2020">
          <cell r="F2020" t="str">
            <v>ARTESP</v>
          </cell>
          <cell r="J2020">
            <v>36445078.786300004</v>
          </cell>
          <cell r="L2020" t="str">
            <v>Região Metropolitana de São Paulo</v>
          </cell>
          <cell r="M2020" t="str">
            <v>Obra Contratada a Iniciar</v>
          </cell>
          <cell r="N2020">
            <v>0</v>
          </cell>
        </row>
        <row r="2021">
          <cell r="F2021" t="str">
            <v>ARTESP</v>
          </cell>
          <cell r="J2021">
            <v>5220695.3855999997</v>
          </cell>
          <cell r="L2021" t="str">
            <v>Região Metropolitana de São Paulo</v>
          </cell>
          <cell r="M2021" t="str">
            <v>Obra Contratada a Iniciar</v>
          </cell>
          <cell r="N2021">
            <v>0</v>
          </cell>
        </row>
        <row r="2022">
          <cell r="F2022" t="str">
            <v>ARTESP</v>
          </cell>
          <cell r="J2022">
            <v>12516877.8342</v>
          </cell>
          <cell r="L2022" t="str">
            <v>Região Metropolitana de São Paulo</v>
          </cell>
          <cell r="M2022" t="str">
            <v>Obra Contratada a Iniciar</v>
          </cell>
          <cell r="N2022">
            <v>0</v>
          </cell>
        </row>
        <row r="2023">
          <cell r="F2023" t="str">
            <v>ARTESP</v>
          </cell>
          <cell r="J2023">
            <v>1624320.3223999999</v>
          </cell>
          <cell r="L2023" t="str">
            <v>Região Metropolitana de São Paulo</v>
          </cell>
          <cell r="M2023" t="str">
            <v>Obra Contratada a Iniciar</v>
          </cell>
          <cell r="N2023">
            <v>0</v>
          </cell>
        </row>
        <row r="2024">
          <cell r="F2024" t="str">
            <v>ARTESP</v>
          </cell>
          <cell r="J2024">
            <v>10536185.3279</v>
          </cell>
          <cell r="L2024" t="str">
            <v>Região Metropolitana de São Paulo</v>
          </cell>
          <cell r="M2024" t="str">
            <v>Obra Contratada a Iniciar</v>
          </cell>
          <cell r="N2024">
            <v>0</v>
          </cell>
        </row>
        <row r="2025">
          <cell r="F2025" t="str">
            <v>ARTESP</v>
          </cell>
          <cell r="J2025">
            <v>6942603.4283999996</v>
          </cell>
          <cell r="L2025" t="str">
            <v>Região Metropolitana de São Paulo</v>
          </cell>
          <cell r="M2025" t="str">
            <v>Obra Contratada a Iniciar</v>
          </cell>
          <cell r="N2025">
            <v>0</v>
          </cell>
        </row>
        <row r="2026">
          <cell r="F2026" t="str">
            <v>ARTESP</v>
          </cell>
          <cell r="J2026">
            <v>5495336.9636000004</v>
          </cell>
          <cell r="L2026" t="str">
            <v>Região Metropolitana de São Paulo</v>
          </cell>
          <cell r="M2026" t="str">
            <v>Obra Contratada a Iniciar</v>
          </cell>
          <cell r="N2026">
            <v>0</v>
          </cell>
        </row>
        <row r="2027">
          <cell r="F2027" t="str">
            <v>ARTESP</v>
          </cell>
          <cell r="J2027">
            <v>2251659.9829000002</v>
          </cell>
          <cell r="L2027" t="str">
            <v>Região Metropolitana de São Paulo</v>
          </cell>
          <cell r="M2027" t="str">
            <v>Obra Contratada a Iniciar</v>
          </cell>
          <cell r="N2027">
            <v>4.8499999999999979</v>
          </cell>
        </row>
        <row r="2028">
          <cell r="F2028" t="str">
            <v>ARTESP</v>
          </cell>
          <cell r="J2028">
            <v>1125829.9915</v>
          </cell>
          <cell r="L2028" t="str">
            <v>Região Metropolitana de São Paulo</v>
          </cell>
          <cell r="M2028" t="str">
            <v>Obra Contratada a Iniciar</v>
          </cell>
          <cell r="N2028">
            <v>2.4400000000000013</v>
          </cell>
        </row>
        <row r="2029">
          <cell r="F2029" t="str">
            <v>ARTESP</v>
          </cell>
          <cell r="J2029">
            <v>1688642.5449000001</v>
          </cell>
          <cell r="L2029" t="str">
            <v>Região Metropolitana de São Paulo</v>
          </cell>
          <cell r="M2029" t="str">
            <v>Obra Contratada a Iniciar</v>
          </cell>
          <cell r="N2029">
            <v>1.6550000000000011</v>
          </cell>
        </row>
        <row r="2030">
          <cell r="F2030" t="str">
            <v>ARTESP</v>
          </cell>
          <cell r="J2030">
            <v>675497.99490000005</v>
          </cell>
          <cell r="L2030" t="str">
            <v>Região Metropolitana de São Paulo</v>
          </cell>
          <cell r="M2030" t="str">
            <v>Obra Contratada a Iniciar</v>
          </cell>
          <cell r="N2030">
            <v>1.6550000000000011</v>
          </cell>
        </row>
        <row r="2031">
          <cell r="F2031" t="str">
            <v>ARTESP</v>
          </cell>
          <cell r="J2031">
            <v>4503046.7862999998</v>
          </cell>
          <cell r="L2031" t="str">
            <v>Região Metropolitana de São Paulo</v>
          </cell>
          <cell r="M2031" t="str">
            <v>Obra Contratada a Iniciar</v>
          </cell>
          <cell r="N2031">
            <v>4.1750000000000007</v>
          </cell>
        </row>
        <row r="2032">
          <cell r="F2032" t="str">
            <v>ARTESP</v>
          </cell>
          <cell r="J2032">
            <v>2251659.9829000002</v>
          </cell>
          <cell r="L2032" t="str">
            <v>Região Metropolitana de São Paulo</v>
          </cell>
          <cell r="M2032" t="str">
            <v>Obra Contratada a Iniciar</v>
          </cell>
          <cell r="N2032">
            <v>4.8199999999999967</v>
          </cell>
        </row>
        <row r="2033">
          <cell r="F2033" t="str">
            <v>ARTESP</v>
          </cell>
          <cell r="J2033">
            <v>1350995.9898000001</v>
          </cell>
          <cell r="L2033" t="str">
            <v>Região Metropolitana de São Paulo</v>
          </cell>
          <cell r="M2033" t="str">
            <v>Obra Contratada a Iniciar</v>
          </cell>
          <cell r="N2033">
            <v>3.1000000000000014</v>
          </cell>
        </row>
        <row r="2034">
          <cell r="F2034" t="str">
            <v>ARTESP</v>
          </cell>
          <cell r="J2034">
            <v>10694736.1176</v>
          </cell>
          <cell r="L2034" t="str">
            <v>Região Metropolitana de São Paulo</v>
          </cell>
          <cell r="M2034" t="str">
            <v>Obra Contratada a Iniciar</v>
          </cell>
          <cell r="N2034">
            <v>9.4500000000000028</v>
          </cell>
        </row>
        <row r="2035">
          <cell r="F2035" t="str">
            <v>ARTESP</v>
          </cell>
          <cell r="J2035">
            <v>7283665.0657000002</v>
          </cell>
          <cell r="L2035" t="str">
            <v>Região Metropolitana de São Paulo</v>
          </cell>
          <cell r="M2035" t="str">
            <v>Obra Contratada a Iniciar</v>
          </cell>
          <cell r="N2035">
            <v>0</v>
          </cell>
        </row>
        <row r="2036">
          <cell r="F2036" t="str">
            <v>ARTESP</v>
          </cell>
          <cell r="J2036">
            <v>1688642.5449000001</v>
          </cell>
          <cell r="L2036" t="str">
            <v>Região Metropolitana de São Paulo</v>
          </cell>
          <cell r="M2036" t="str">
            <v>Obra Contratada a Iniciar</v>
          </cell>
          <cell r="N2036">
            <v>1.6050000000000004</v>
          </cell>
        </row>
        <row r="2037">
          <cell r="F2037" t="str">
            <v>ARTESP</v>
          </cell>
          <cell r="J2037">
            <v>4725009.4972000001</v>
          </cell>
          <cell r="L2037" t="str">
            <v>Região Metropolitana de São Paulo</v>
          </cell>
          <cell r="M2037" t="str">
            <v>Obra Contratada a Iniciar</v>
          </cell>
          <cell r="N2037">
            <v>0</v>
          </cell>
        </row>
        <row r="2038">
          <cell r="F2038" t="str">
            <v>ARTESP</v>
          </cell>
          <cell r="J2038">
            <v>4725009.4972000001</v>
          </cell>
          <cell r="L2038" t="str">
            <v>Região Metropolitana de São Paulo</v>
          </cell>
          <cell r="M2038" t="str">
            <v>Obra Contratada a Iniciar</v>
          </cell>
          <cell r="N2038">
            <v>0</v>
          </cell>
        </row>
        <row r="2039">
          <cell r="F2039" t="str">
            <v>ARTESP</v>
          </cell>
          <cell r="J2039">
            <v>4725009.4972000001</v>
          </cell>
          <cell r="L2039" t="str">
            <v>Região Metropolitana de São Paulo</v>
          </cell>
          <cell r="M2039" t="str">
            <v>Obra Contratada a Iniciar</v>
          </cell>
          <cell r="N2039">
            <v>0</v>
          </cell>
        </row>
        <row r="2040">
          <cell r="F2040" t="str">
            <v>ARTESP</v>
          </cell>
          <cell r="J2040">
            <v>4725009.4972000001</v>
          </cell>
          <cell r="L2040" t="str">
            <v>Região Metropolitana de São Paulo</v>
          </cell>
          <cell r="M2040" t="str">
            <v>Obra Contratada a Iniciar</v>
          </cell>
          <cell r="N2040">
            <v>0</v>
          </cell>
        </row>
        <row r="2041">
          <cell r="F2041" t="str">
            <v>ARTESP</v>
          </cell>
          <cell r="J2041">
            <v>4725009.4972000001</v>
          </cell>
          <cell r="L2041" t="str">
            <v>Região Metropolitana de São Paulo</v>
          </cell>
          <cell r="M2041" t="str">
            <v>Obra Contratada a Iniciar</v>
          </cell>
          <cell r="N2041">
            <v>0</v>
          </cell>
        </row>
        <row r="2042">
          <cell r="F2042" t="str">
            <v>ARTESP</v>
          </cell>
          <cell r="J2042">
            <v>4725009.4972000001</v>
          </cell>
          <cell r="L2042" t="str">
            <v>Região Metropolitana de São Paulo</v>
          </cell>
          <cell r="M2042" t="str">
            <v>Obra Contratada a Iniciar</v>
          </cell>
          <cell r="N2042">
            <v>0</v>
          </cell>
        </row>
        <row r="2043">
          <cell r="F2043" t="str">
            <v>ARTESP</v>
          </cell>
          <cell r="J2043">
            <v>2418324.6072</v>
          </cell>
          <cell r="L2043" t="str">
            <v>Região Metropolitana de São Paulo</v>
          </cell>
          <cell r="M2043" t="str">
            <v>Obra Contratada a Iniciar</v>
          </cell>
          <cell r="N2043">
            <v>0</v>
          </cell>
        </row>
        <row r="2044">
          <cell r="F2044" t="str">
            <v>ARTESP</v>
          </cell>
          <cell r="J2044">
            <v>4725009.4972000001</v>
          </cell>
          <cell r="L2044" t="str">
            <v>Região Metropolitana de São Paulo</v>
          </cell>
          <cell r="M2044" t="str">
            <v>Obra Contratada a Iniciar</v>
          </cell>
          <cell r="N2044">
            <v>0</v>
          </cell>
        </row>
        <row r="2045">
          <cell r="F2045" t="str">
            <v>ARTESP</v>
          </cell>
          <cell r="J2045">
            <v>4725009.4972000001</v>
          </cell>
          <cell r="L2045" t="str">
            <v>Região Metropolitana de São Paulo</v>
          </cell>
          <cell r="M2045" t="str">
            <v>Obra Contratada a Iniciar</v>
          </cell>
          <cell r="N2045">
            <v>0</v>
          </cell>
        </row>
        <row r="2046">
          <cell r="F2046" t="str">
            <v>ARTESP</v>
          </cell>
          <cell r="J2046">
            <v>4725009.4972000001</v>
          </cell>
          <cell r="L2046" t="str">
            <v>Região Metropolitana de São Paulo</v>
          </cell>
          <cell r="M2046" t="str">
            <v>Obra Contratada a Iniciar</v>
          </cell>
          <cell r="N2046">
            <v>0</v>
          </cell>
        </row>
        <row r="2047">
          <cell r="F2047" t="str">
            <v>ARTESP</v>
          </cell>
          <cell r="J2047">
            <v>4725009.4972000001</v>
          </cell>
          <cell r="L2047" t="str">
            <v>Região Metropolitana de São Paulo</v>
          </cell>
          <cell r="M2047" t="str">
            <v>Obra Contratada a Iniciar</v>
          </cell>
          <cell r="N2047">
            <v>0</v>
          </cell>
        </row>
        <row r="2048">
          <cell r="F2048" t="str">
            <v>ARTESP</v>
          </cell>
          <cell r="J2048">
            <v>4725009.4972000001</v>
          </cell>
          <cell r="L2048" t="str">
            <v>Região Metropolitana de São Paulo</v>
          </cell>
          <cell r="M2048" t="str">
            <v>Obra Contratada a Iniciar</v>
          </cell>
          <cell r="N2048">
            <v>0</v>
          </cell>
        </row>
        <row r="2049">
          <cell r="F2049" t="str">
            <v>ARTESP</v>
          </cell>
          <cell r="J2049">
            <v>4725009.4972000001</v>
          </cell>
          <cell r="L2049" t="str">
            <v>Região Metropolitana de São Paulo</v>
          </cell>
          <cell r="M2049" t="str">
            <v>Obra Contratada a Iniciar</v>
          </cell>
          <cell r="N2049">
            <v>0</v>
          </cell>
        </row>
        <row r="2050">
          <cell r="F2050" t="str">
            <v>ARTESP</v>
          </cell>
          <cell r="J2050">
            <v>4725009.4972000001</v>
          </cell>
          <cell r="L2050" t="str">
            <v>Região Metropolitana de São Paulo</v>
          </cell>
          <cell r="M2050" t="str">
            <v>Obra Contratada a Iniciar</v>
          </cell>
          <cell r="N2050">
            <v>0</v>
          </cell>
        </row>
        <row r="2051">
          <cell r="F2051" t="str">
            <v>ARTESP</v>
          </cell>
          <cell r="J2051">
            <v>4725009.4972000001</v>
          </cell>
          <cell r="L2051" t="str">
            <v>Região Metropolitana de São Paulo</v>
          </cell>
          <cell r="M2051" t="str">
            <v>Obra Contratada a Iniciar</v>
          </cell>
          <cell r="N2051">
            <v>0</v>
          </cell>
        </row>
        <row r="2052">
          <cell r="F2052" t="str">
            <v>ARTESP</v>
          </cell>
          <cell r="J2052">
            <v>4725009.4972000001</v>
          </cell>
          <cell r="L2052" t="str">
            <v>Região Metropolitana de São Paulo</v>
          </cell>
          <cell r="M2052" t="str">
            <v>Obra Contratada a Iniciar</v>
          </cell>
          <cell r="N2052">
            <v>0</v>
          </cell>
        </row>
        <row r="2053">
          <cell r="F2053" t="str">
            <v>ARTESP</v>
          </cell>
          <cell r="J2053">
            <v>4896725.6437999997</v>
          </cell>
          <cell r="L2053" t="str">
            <v>Região Metropolitana de São Paulo</v>
          </cell>
          <cell r="M2053" t="str">
            <v>Obra Contratada a Iniciar</v>
          </cell>
          <cell r="N2053">
            <v>0</v>
          </cell>
        </row>
        <row r="2054">
          <cell r="F2054" t="str">
            <v>ARTESP</v>
          </cell>
          <cell r="J2054">
            <v>2314579.8544000001</v>
          </cell>
          <cell r="L2054" t="str">
            <v>Região Metropolitana de São Paulo</v>
          </cell>
          <cell r="M2054" t="str">
            <v>Obra Contratada a Iniciar</v>
          </cell>
          <cell r="N2054">
            <v>0</v>
          </cell>
        </row>
        <row r="2055">
          <cell r="F2055" t="str">
            <v>ARTESP</v>
          </cell>
          <cell r="J2055">
            <v>12339759.536900001</v>
          </cell>
          <cell r="L2055" t="str">
            <v>Região Metropolitana de São Paulo</v>
          </cell>
          <cell r="M2055" t="str">
            <v>Obra Contratada a Iniciar</v>
          </cell>
          <cell r="N2055">
            <v>0</v>
          </cell>
        </row>
        <row r="2056">
          <cell r="F2056" t="str">
            <v>ARTESP</v>
          </cell>
          <cell r="J2056">
            <v>23644782.1259</v>
          </cell>
          <cell r="L2056" t="str">
            <v>Região Metropolitana de São Paulo</v>
          </cell>
          <cell r="M2056" t="str">
            <v>Obra Contratada a Iniciar</v>
          </cell>
          <cell r="N2056">
            <v>0</v>
          </cell>
        </row>
        <row r="2057">
          <cell r="F2057" t="str">
            <v>ARTESP</v>
          </cell>
          <cell r="J2057">
            <v>24026794.566500001</v>
          </cell>
          <cell r="L2057" t="str">
            <v>Região Metropolitana de São Paulo</v>
          </cell>
          <cell r="M2057" t="str">
            <v>Obra Contratada a Iniciar</v>
          </cell>
          <cell r="N2057">
            <v>0</v>
          </cell>
        </row>
        <row r="2058">
          <cell r="F2058" t="str">
            <v>ARTESP</v>
          </cell>
          <cell r="J2058">
            <v>257236556.70919999</v>
          </cell>
          <cell r="L2058" t="str">
            <v>Região Metropolitana de São Paulo</v>
          </cell>
          <cell r="M2058" t="str">
            <v>Obra Contratada a Iniciar</v>
          </cell>
          <cell r="N2058">
            <v>0</v>
          </cell>
        </row>
        <row r="2059">
          <cell r="F2059" t="str">
            <v>ARTESP</v>
          </cell>
          <cell r="J2059">
            <v>3940165.9380999999</v>
          </cell>
          <cell r="L2059" t="str">
            <v>Região Metropolitana de São Paulo</v>
          </cell>
          <cell r="M2059" t="str">
            <v>Obra Contratada a Iniciar</v>
          </cell>
          <cell r="N2059">
            <v>3.5949999999999989</v>
          </cell>
        </row>
        <row r="2060">
          <cell r="F2060" t="str">
            <v>ARTESP</v>
          </cell>
          <cell r="J2060">
            <v>905805327.77359998</v>
          </cell>
          <cell r="L2060" t="str">
            <v>Região Metropolitana de São Paulo</v>
          </cell>
          <cell r="M2060" t="str">
            <v>Obra Contratada a Iniciar</v>
          </cell>
          <cell r="N2060">
            <v>0</v>
          </cell>
        </row>
        <row r="2061">
          <cell r="F2061" t="str">
            <v>ARTESP</v>
          </cell>
          <cell r="J2061">
            <v>1272613.19</v>
          </cell>
          <cell r="L2061" t="str">
            <v>Região Metropolitana de São Paulo</v>
          </cell>
          <cell r="M2061" t="str">
            <v>Obra Contratada a Iniciar</v>
          </cell>
          <cell r="N2061">
            <v>0</v>
          </cell>
        </row>
        <row r="2062">
          <cell r="F2062" t="str">
            <v>ARTESP</v>
          </cell>
          <cell r="J2062">
            <v>8145946.0049999999</v>
          </cell>
          <cell r="L2062" t="str">
            <v>Região Metropolitana de São Paulo</v>
          </cell>
          <cell r="M2062" t="str">
            <v>Obra Contratada a Iniciar</v>
          </cell>
          <cell r="N2062">
            <v>0</v>
          </cell>
        </row>
        <row r="2063">
          <cell r="F2063" t="str">
            <v>ARTESP</v>
          </cell>
          <cell r="J2063">
            <v>12469817.501399999</v>
          </cell>
          <cell r="L2063" t="str">
            <v>Região Metropolitana de São Paulo</v>
          </cell>
          <cell r="M2063" t="str">
            <v>Obra Contratada a Iniciar</v>
          </cell>
          <cell r="N2063">
            <v>0</v>
          </cell>
        </row>
        <row r="2064">
          <cell r="F2064" t="str">
            <v>ARTESP</v>
          </cell>
          <cell r="J2064">
            <v>9199500.7742999997</v>
          </cell>
          <cell r="L2064" t="str">
            <v>Região Metropolitana de São Paulo</v>
          </cell>
          <cell r="M2064" t="str">
            <v>Obra Contratada a Iniciar</v>
          </cell>
          <cell r="N2064">
            <v>0</v>
          </cell>
        </row>
        <row r="2065">
          <cell r="F2065" t="str">
            <v>ARTESP</v>
          </cell>
          <cell r="J2065">
            <v>11955154.173</v>
          </cell>
          <cell r="L2065" t="str">
            <v>Região Metropolitana de São Paulo</v>
          </cell>
          <cell r="M2065" t="str">
            <v>Obra Contratada a Iniciar</v>
          </cell>
          <cell r="N2065">
            <v>0</v>
          </cell>
        </row>
        <row r="2066">
          <cell r="F2066" t="str">
            <v>ARTESP</v>
          </cell>
          <cell r="J2066">
            <v>2723183.1091</v>
          </cell>
          <cell r="L2066" t="str">
            <v>Região Metropolitana de São Paulo</v>
          </cell>
          <cell r="M2066" t="str">
            <v>Obra Contratada a Iniciar</v>
          </cell>
          <cell r="N2066">
            <v>0</v>
          </cell>
        </row>
        <row r="2067">
          <cell r="F2067" t="str">
            <v>ARTESP</v>
          </cell>
          <cell r="J2067">
            <v>5197893.2911999999</v>
          </cell>
          <cell r="L2067" t="str">
            <v>Região Metropolitana de São Paulo</v>
          </cell>
          <cell r="M2067" t="str">
            <v>Obra Contratada a Iniciar</v>
          </cell>
          <cell r="N2067">
            <v>0</v>
          </cell>
        </row>
        <row r="2068">
          <cell r="F2068" t="str">
            <v>ARTESP</v>
          </cell>
          <cell r="J2068">
            <v>4702100.6780000003</v>
          </cell>
          <cell r="L2068" t="str">
            <v>Região Metropolitana de São Paulo</v>
          </cell>
          <cell r="M2068" t="str">
            <v>Obra Contratada a Iniciar</v>
          </cell>
          <cell r="N2068">
            <v>0</v>
          </cell>
        </row>
        <row r="2069">
          <cell r="F2069" t="str">
            <v>ARTESP</v>
          </cell>
          <cell r="J2069">
            <v>10803560.6905</v>
          </cell>
          <cell r="L2069" t="str">
            <v>Região Metropolitana de São Paulo</v>
          </cell>
          <cell r="M2069" t="str">
            <v>Obra Contratada a Iniciar</v>
          </cell>
          <cell r="N2069">
            <v>0</v>
          </cell>
        </row>
        <row r="2070">
          <cell r="F2070" t="str">
            <v>ARTESP</v>
          </cell>
          <cell r="J2070">
            <v>7515420.8003000002</v>
          </cell>
          <cell r="L2070" t="str">
            <v>Região Metropolitana de São Paulo</v>
          </cell>
          <cell r="M2070" t="str">
            <v>Obra Contratada a Iniciar</v>
          </cell>
          <cell r="N2070">
            <v>0</v>
          </cell>
        </row>
        <row r="2071">
          <cell r="F2071" t="str">
            <v>ARTESP</v>
          </cell>
          <cell r="J2071">
            <v>10437881.237</v>
          </cell>
          <cell r="L2071" t="str">
            <v>Região Metropolitana de São Paulo</v>
          </cell>
          <cell r="M2071" t="str">
            <v>Obra Contratada a Iniciar</v>
          </cell>
          <cell r="N2071">
            <v>0</v>
          </cell>
        </row>
        <row r="2072">
          <cell r="F2072" t="str">
            <v>ARTESP</v>
          </cell>
          <cell r="J2072">
            <v>9493460.7909999993</v>
          </cell>
          <cell r="L2072" t="str">
            <v>Região Metropolitana de São Paulo</v>
          </cell>
          <cell r="M2072" t="str">
            <v>Obra Contratada a Iniciar</v>
          </cell>
          <cell r="N2072">
            <v>0</v>
          </cell>
        </row>
        <row r="2073">
          <cell r="F2073" t="str">
            <v>ARTESP</v>
          </cell>
          <cell r="J2073">
            <v>5953129.4770999998</v>
          </cell>
          <cell r="L2073" t="str">
            <v>Região Metropolitana de São Paulo</v>
          </cell>
          <cell r="M2073" t="str">
            <v>Obra Contratada a Iniciar</v>
          </cell>
          <cell r="N2073">
            <v>0</v>
          </cell>
        </row>
        <row r="2074">
          <cell r="F2074" t="str">
            <v>ARTESP</v>
          </cell>
          <cell r="J2074">
            <v>2476825.9811999998</v>
          </cell>
          <cell r="L2074" t="str">
            <v>Região Metropolitana de São Paulo</v>
          </cell>
          <cell r="M2074" t="str">
            <v>Obra Contratada a Iniciar</v>
          </cell>
          <cell r="N2074">
            <v>5.5899999999999963</v>
          </cell>
        </row>
        <row r="2075">
          <cell r="F2075" t="str">
            <v>ARTESP</v>
          </cell>
          <cell r="J2075">
            <v>675497.99490000005</v>
          </cell>
          <cell r="L2075" t="str">
            <v>Região Metropolitana de São Paulo</v>
          </cell>
          <cell r="M2075" t="str">
            <v>Obra Contratada a Iniciar</v>
          </cell>
          <cell r="N2075">
            <v>1.3900000000000006</v>
          </cell>
        </row>
        <row r="2076">
          <cell r="F2076" t="str">
            <v>ARTESP</v>
          </cell>
          <cell r="J2076">
            <v>5629149.9572999999</v>
          </cell>
          <cell r="L2076" t="str">
            <v>Região Metropolitana de São Paulo</v>
          </cell>
          <cell r="M2076" t="str">
            <v>Obra Contratada a Iniciar</v>
          </cell>
          <cell r="N2076">
            <v>12.445</v>
          </cell>
        </row>
        <row r="2077">
          <cell r="F2077" t="str">
            <v>ARTESP</v>
          </cell>
          <cell r="J2077">
            <v>116000000</v>
          </cell>
          <cell r="L2077" t="str">
            <v>Região Metropolitana de São Paulo</v>
          </cell>
          <cell r="M2077" t="str">
            <v>Obra Contratada a Iniciar</v>
          </cell>
          <cell r="N2077">
            <v>7.4</v>
          </cell>
        </row>
        <row r="2078">
          <cell r="F2078" t="str">
            <v>ARTESP</v>
          </cell>
          <cell r="J2078">
            <v>155545754.0142</v>
          </cell>
          <cell r="L2078" t="str">
            <v>Região Metropolitana de São Paulo</v>
          </cell>
          <cell r="M2078" t="str">
            <v>Obra Contratada a Iniciar</v>
          </cell>
          <cell r="N2078">
            <v>29.9</v>
          </cell>
        </row>
        <row r="2079">
          <cell r="F2079" t="str">
            <v>ARTESP</v>
          </cell>
          <cell r="J2079">
            <v>6229022.7923999997</v>
          </cell>
          <cell r="L2079" t="str">
            <v>Região Metropolitana de São Paulo</v>
          </cell>
          <cell r="M2079" t="str">
            <v>Obra Contratada a Iniciar</v>
          </cell>
          <cell r="N2079">
            <v>0</v>
          </cell>
        </row>
        <row r="2080">
          <cell r="F2080" t="str">
            <v>ARTESP</v>
          </cell>
          <cell r="J2080">
            <v>50788143.591399997</v>
          </cell>
          <cell r="L2080" t="str">
            <v>Região Metropolitana de São Paulo</v>
          </cell>
          <cell r="M2080" t="str">
            <v>Obra Contratada a Iniciar</v>
          </cell>
          <cell r="N2080">
            <v>0</v>
          </cell>
        </row>
        <row r="2081">
          <cell r="F2081" t="str">
            <v>ARTESP</v>
          </cell>
          <cell r="J2081">
            <v>5061560.6650999999</v>
          </cell>
          <cell r="L2081" t="str">
            <v>Região Metropolitana de São Paulo</v>
          </cell>
          <cell r="M2081" t="str">
            <v>Obra Contratada a Iniciar</v>
          </cell>
          <cell r="N2081">
            <v>0</v>
          </cell>
        </row>
        <row r="2082">
          <cell r="F2082" t="str">
            <v>ARTESP</v>
          </cell>
          <cell r="J2082">
            <v>25730607.6646</v>
          </cell>
          <cell r="L2082" t="str">
            <v>Região Metropolitana de São Paulo</v>
          </cell>
          <cell r="M2082" t="str">
            <v>Obra Contratada a Iniciar</v>
          </cell>
          <cell r="N2082">
            <v>0</v>
          </cell>
        </row>
        <row r="2083">
          <cell r="F2083" t="str">
            <v>ARTESP</v>
          </cell>
          <cell r="J2083">
            <v>27839694.0931</v>
          </cell>
          <cell r="L2083" t="str">
            <v>Região Metropolitana de São Paulo</v>
          </cell>
          <cell r="M2083" t="str">
            <v>Obra Contratada a Iniciar</v>
          </cell>
          <cell r="N2083">
            <v>0</v>
          </cell>
        </row>
        <row r="2084">
          <cell r="F2084" t="str">
            <v>ARTESP</v>
          </cell>
          <cell r="J2084">
            <v>0</v>
          </cell>
          <cell r="L2084" t="str">
            <v>Região Metropolitana de São Paulo</v>
          </cell>
          <cell r="M2084" t="str">
            <v>Obra Contratada a Iniciar</v>
          </cell>
          <cell r="N2084">
            <v>0</v>
          </cell>
        </row>
        <row r="2085">
          <cell r="F2085" t="str">
            <v>ARTESP</v>
          </cell>
          <cell r="J2085">
            <v>14083549.8588</v>
          </cell>
          <cell r="L2085" t="str">
            <v>Região Metropolitana de São Paulo</v>
          </cell>
          <cell r="M2085" t="str">
            <v>Obra Contratada a Iniciar</v>
          </cell>
          <cell r="N2085">
            <v>0</v>
          </cell>
        </row>
        <row r="2086">
          <cell r="F2086" t="str">
            <v>ARTESP</v>
          </cell>
          <cell r="J2086">
            <v>48482164.678800002</v>
          </cell>
          <cell r="L2086" t="str">
            <v>Região Metropolitana de São Paulo</v>
          </cell>
          <cell r="M2086" t="str">
            <v>Obra Contratada a Iniciar</v>
          </cell>
          <cell r="N2086">
            <v>0</v>
          </cell>
        </row>
        <row r="2087">
          <cell r="F2087" t="str">
            <v>ARTESP</v>
          </cell>
          <cell r="J2087">
            <v>59148190.074900001</v>
          </cell>
          <cell r="L2087" t="str">
            <v>Região Metropolitana de São Paulo</v>
          </cell>
          <cell r="M2087" t="str">
            <v>Obra Contratada a Iniciar</v>
          </cell>
          <cell r="N2087">
            <v>0</v>
          </cell>
        </row>
        <row r="2088">
          <cell r="F2088" t="str">
            <v>ARTESP</v>
          </cell>
          <cell r="J2088">
            <v>63996399.139899999</v>
          </cell>
          <cell r="L2088" t="str">
            <v>Região Metropolitana de São Paulo</v>
          </cell>
          <cell r="M2088" t="str">
            <v>Obra Contratada a Iniciar</v>
          </cell>
          <cell r="N2088">
            <v>0</v>
          </cell>
        </row>
        <row r="2089">
          <cell r="F2089" t="str">
            <v>ARTESP</v>
          </cell>
          <cell r="J2089">
            <v>21090617.5218</v>
          </cell>
          <cell r="L2089" t="str">
            <v>Região Metropolitana de São Paulo</v>
          </cell>
          <cell r="M2089" t="str">
            <v>Obra Contratada a Iniciar</v>
          </cell>
          <cell r="N2089">
            <v>0</v>
          </cell>
        </row>
        <row r="2090">
          <cell r="F2090" t="str">
            <v>ARTESP</v>
          </cell>
          <cell r="J2090">
            <v>4479692.6648000004</v>
          </cell>
          <cell r="L2090" t="str">
            <v>Região Metropolitana de São Paulo</v>
          </cell>
          <cell r="M2090" t="str">
            <v>Obra Contratada a Iniciar</v>
          </cell>
          <cell r="N2090">
            <v>0</v>
          </cell>
        </row>
        <row r="2091">
          <cell r="F2091" t="str">
            <v>ARTESP</v>
          </cell>
          <cell r="J2091">
            <v>18665575.288600001</v>
          </cell>
          <cell r="L2091" t="str">
            <v>Região Metropolitana de São Paulo</v>
          </cell>
          <cell r="M2091" t="str">
            <v>Obra Contratada a Iniciar</v>
          </cell>
          <cell r="N2091">
            <v>0</v>
          </cell>
        </row>
        <row r="2092">
          <cell r="F2092" t="str">
            <v>ARTESP</v>
          </cell>
          <cell r="J2092">
            <v>22772013.696699999</v>
          </cell>
          <cell r="L2092" t="str">
            <v>Região Metropolitana de São Paulo</v>
          </cell>
          <cell r="M2092" t="str">
            <v>Obra Contratada a Iniciar</v>
          </cell>
          <cell r="N2092">
            <v>0</v>
          </cell>
        </row>
        <row r="2093">
          <cell r="F2093" t="str">
            <v>ARTESP</v>
          </cell>
          <cell r="J2093">
            <v>11635854.749199999</v>
          </cell>
          <cell r="L2093" t="str">
            <v>Região Metropolitana de São Paulo</v>
          </cell>
          <cell r="M2093" t="str">
            <v>Obra Contratada a Iniciar</v>
          </cell>
          <cell r="N2093">
            <v>0</v>
          </cell>
        </row>
        <row r="2094">
          <cell r="F2094" t="str">
            <v>ARTESP</v>
          </cell>
          <cell r="J2094">
            <v>0</v>
          </cell>
          <cell r="L2094" t="str">
            <v>Região Metropolitana de São Paulo</v>
          </cell>
          <cell r="M2094" t="str">
            <v>Obra Contratada a Iniciar</v>
          </cell>
          <cell r="N2094">
            <v>0</v>
          </cell>
        </row>
        <row r="2095">
          <cell r="F2095" t="str">
            <v>ARTESP</v>
          </cell>
          <cell r="J2095">
            <v>787314.48950000003</v>
          </cell>
          <cell r="L2095" t="str">
            <v>Região Metropolitana de São Paulo</v>
          </cell>
          <cell r="M2095" t="str">
            <v>Obra Contratada a Iniciar</v>
          </cell>
          <cell r="N2095">
            <v>1.8999999999999984</v>
          </cell>
        </row>
        <row r="2096">
          <cell r="F2096" t="str">
            <v>ARTESP</v>
          </cell>
          <cell r="J2096">
            <v>7935733.2085999995</v>
          </cell>
          <cell r="L2096" t="str">
            <v>Região Metropolitana de São Paulo</v>
          </cell>
          <cell r="M2096" t="str">
            <v>Obra Contratada a Iniciar</v>
          </cell>
          <cell r="N2096">
            <v>0</v>
          </cell>
        </row>
        <row r="2097">
          <cell r="F2097" t="str">
            <v>ARTESP</v>
          </cell>
          <cell r="J2097">
            <v>1688183.6810000001</v>
          </cell>
          <cell r="L2097" t="str">
            <v>Região Metropolitana de São Paulo</v>
          </cell>
          <cell r="M2097" t="str">
            <v>Obra Contratada a Iniciar</v>
          </cell>
          <cell r="N2097">
            <v>30</v>
          </cell>
        </row>
        <row r="2098">
          <cell r="F2098" t="str">
            <v>ARTESP</v>
          </cell>
          <cell r="J2098">
            <v>39338427.129900001</v>
          </cell>
          <cell r="L2098" t="str">
            <v>Região Metropolitana de São Paulo</v>
          </cell>
          <cell r="M2098" t="str">
            <v>Obra Contratada a Iniciar</v>
          </cell>
          <cell r="N2098">
            <v>30</v>
          </cell>
        </row>
        <row r="2099">
          <cell r="F2099" t="str">
            <v>ARTESP</v>
          </cell>
          <cell r="J2099">
            <v>1688183.6810000001</v>
          </cell>
          <cell r="L2099" t="str">
            <v>Região Metropolitana de São Paulo</v>
          </cell>
          <cell r="M2099" t="str">
            <v>Obra Contratada a Iniciar</v>
          </cell>
          <cell r="N2099">
            <v>30</v>
          </cell>
        </row>
        <row r="2100">
          <cell r="F2100" t="str">
            <v>ARTESP</v>
          </cell>
          <cell r="J2100">
            <v>1688183.6810000001</v>
          </cell>
          <cell r="L2100" t="str">
            <v>Região Metropolitana de São Paulo</v>
          </cell>
          <cell r="M2100" t="str">
            <v>Obra Contratada a Iniciar</v>
          </cell>
          <cell r="N2100">
            <v>30</v>
          </cell>
        </row>
        <row r="2101">
          <cell r="F2101" t="str">
            <v>ARTESP</v>
          </cell>
          <cell r="J2101">
            <v>7856760.8173000002</v>
          </cell>
          <cell r="L2101" t="str">
            <v>Região Metropolitana de São Paulo</v>
          </cell>
          <cell r="M2101" t="str">
            <v>Obra Contratada a Iniciar</v>
          </cell>
          <cell r="N2101">
            <v>30</v>
          </cell>
        </row>
        <row r="2102">
          <cell r="F2102" t="str">
            <v>ARTESP</v>
          </cell>
          <cell r="J2102">
            <v>787314.48950000003</v>
          </cell>
          <cell r="L2102" t="str">
            <v>Região Metropolitana de São Paulo</v>
          </cell>
          <cell r="M2102" t="str">
            <v>Obra Contratada a Iniciar</v>
          </cell>
          <cell r="N2102">
            <v>0</v>
          </cell>
        </row>
        <row r="2103">
          <cell r="F2103" t="str">
            <v>ARTESP</v>
          </cell>
          <cell r="J2103">
            <v>787314.48950000003</v>
          </cell>
          <cell r="L2103" t="str">
            <v>Região Metropolitana de São Paulo</v>
          </cell>
          <cell r="M2103" t="str">
            <v>Obra Contratada a Iniciar</v>
          </cell>
          <cell r="N2103">
            <v>1.6000000000000014</v>
          </cell>
        </row>
        <row r="2104">
          <cell r="F2104" t="str">
            <v>ARTESP</v>
          </cell>
          <cell r="J2104">
            <v>1574657.3252000001</v>
          </cell>
          <cell r="L2104" t="str">
            <v>Região Metropolitana de São Paulo</v>
          </cell>
          <cell r="M2104" t="str">
            <v>Obra Contratada a Iniciar</v>
          </cell>
          <cell r="N2104">
            <v>2</v>
          </cell>
        </row>
        <row r="2105">
          <cell r="F2105" t="str">
            <v>ARTESP</v>
          </cell>
          <cell r="J2105">
            <v>787314.48950000003</v>
          </cell>
          <cell r="L2105" t="str">
            <v>Região Metropolitana de São Paulo</v>
          </cell>
          <cell r="M2105" t="str">
            <v>Obra Contratada a Iniciar</v>
          </cell>
          <cell r="N2105">
            <v>1.5</v>
          </cell>
        </row>
        <row r="2106">
          <cell r="F2106" t="str">
            <v>ARTESP</v>
          </cell>
          <cell r="J2106">
            <v>787314.48950000003</v>
          </cell>
          <cell r="L2106" t="str">
            <v>Região Metropolitana de São Paulo</v>
          </cell>
          <cell r="M2106" t="str">
            <v>Obra Contratada a Iniciar</v>
          </cell>
          <cell r="N2106">
            <v>1.4</v>
          </cell>
        </row>
        <row r="2107">
          <cell r="F2107" t="str">
            <v>ARTESP</v>
          </cell>
          <cell r="J2107">
            <v>5511229.7731999997</v>
          </cell>
          <cell r="L2107" t="str">
            <v>Região Metropolitana de São Paulo</v>
          </cell>
          <cell r="M2107" t="str">
            <v>Obra Contratada a Iniciar</v>
          </cell>
          <cell r="N2107">
            <v>0</v>
          </cell>
        </row>
        <row r="2108">
          <cell r="F2108" t="str">
            <v>ARTESP</v>
          </cell>
          <cell r="J2108">
            <v>1133676.1727</v>
          </cell>
          <cell r="L2108" t="str">
            <v>Região Metropolitana de São Paulo</v>
          </cell>
          <cell r="M2108" t="str">
            <v>Obra Contratada a Iniciar</v>
          </cell>
          <cell r="N2108">
            <v>0</v>
          </cell>
        </row>
        <row r="2109">
          <cell r="F2109" t="str">
            <v>ARTESP</v>
          </cell>
          <cell r="J2109">
            <v>1133676.1727</v>
          </cell>
          <cell r="L2109" t="str">
            <v>Região Metropolitana de São Paulo</v>
          </cell>
          <cell r="M2109" t="str">
            <v>Obra Contratada a Iniciar</v>
          </cell>
          <cell r="N2109">
            <v>1.6000000000000014</v>
          </cell>
        </row>
        <row r="2110">
          <cell r="F2110" t="str">
            <v>ARTESP</v>
          </cell>
          <cell r="J2110">
            <v>1133676.1727</v>
          </cell>
          <cell r="L2110" t="str">
            <v>Região Metropolitana de São Paulo</v>
          </cell>
          <cell r="M2110" t="str">
            <v>Obra Contratada a Iniciar</v>
          </cell>
          <cell r="N2110">
            <v>1.8999999999999984</v>
          </cell>
        </row>
        <row r="2111">
          <cell r="F2111" t="str">
            <v>ARTESP</v>
          </cell>
          <cell r="J2111">
            <v>2267352.3453000002</v>
          </cell>
          <cell r="L2111" t="str">
            <v>Região Metropolitana de São Paulo</v>
          </cell>
          <cell r="M2111" t="str">
            <v>Obra Contratada a Iniciar</v>
          </cell>
          <cell r="N2111">
            <v>2</v>
          </cell>
        </row>
        <row r="2112">
          <cell r="F2112" t="str">
            <v>ARTESP</v>
          </cell>
          <cell r="J2112">
            <v>1133676.1727</v>
          </cell>
          <cell r="L2112" t="str">
            <v>Região Metropolitana de São Paulo</v>
          </cell>
          <cell r="M2112" t="str">
            <v>Obra Contratada a Iniciar</v>
          </cell>
          <cell r="N2112">
            <v>1.5</v>
          </cell>
        </row>
        <row r="2113">
          <cell r="F2113" t="str">
            <v>ARTESP</v>
          </cell>
          <cell r="J2113">
            <v>1133676.1727</v>
          </cell>
          <cell r="L2113" t="str">
            <v>Região Metropolitana de São Paulo</v>
          </cell>
          <cell r="M2113" t="str">
            <v>Obra Contratada a Iniciar</v>
          </cell>
          <cell r="N2113">
            <v>1.4</v>
          </cell>
        </row>
        <row r="2114">
          <cell r="F2114" t="str">
            <v>ARTESP</v>
          </cell>
          <cell r="J2114">
            <v>24638581.096099999</v>
          </cell>
          <cell r="L2114" t="str">
            <v>Região Metropolitana de São Paulo</v>
          </cell>
          <cell r="M2114" t="str">
            <v>Obra Contratada a Iniciar</v>
          </cell>
          <cell r="N2114">
            <v>0</v>
          </cell>
        </row>
        <row r="2115">
          <cell r="F2115" t="str">
            <v>ARTESP</v>
          </cell>
          <cell r="J2115">
            <v>46940559.946800001</v>
          </cell>
          <cell r="L2115" t="str">
            <v>Região Metropolitana de São Paulo</v>
          </cell>
          <cell r="M2115" t="str">
            <v>Obra Contratada a Iniciar</v>
          </cell>
          <cell r="N2115">
            <v>0</v>
          </cell>
        </row>
        <row r="2116">
          <cell r="F2116" t="str">
            <v>ARTESP</v>
          </cell>
          <cell r="J2116">
            <v>5350767.3217000002</v>
          </cell>
          <cell r="L2116" t="str">
            <v>Região Metropolitana de São Paulo</v>
          </cell>
          <cell r="M2116" t="str">
            <v>Obra Contratada a Iniciar</v>
          </cell>
          <cell r="N2116">
            <v>0</v>
          </cell>
        </row>
        <row r="2117">
          <cell r="F2117" t="str">
            <v>ARTESP</v>
          </cell>
          <cell r="J2117">
            <v>38475861.122699998</v>
          </cell>
          <cell r="L2117" t="str">
            <v>Região Metropolitana de São Paulo</v>
          </cell>
          <cell r="M2117" t="str">
            <v>Obra Contratada a Iniciar</v>
          </cell>
          <cell r="N2117">
            <v>0</v>
          </cell>
        </row>
        <row r="2118">
          <cell r="F2118" t="str">
            <v>ARTESP</v>
          </cell>
          <cell r="J2118">
            <v>679546808.27320004</v>
          </cell>
          <cell r="L2118" t="str">
            <v>Região Metropolitana de São Paulo</v>
          </cell>
          <cell r="M2118" t="str">
            <v>Obra Contratada a Iniciar</v>
          </cell>
          <cell r="N2118">
            <v>42</v>
          </cell>
        </row>
        <row r="2119">
          <cell r="F2119" t="str">
            <v>ARTESP</v>
          </cell>
          <cell r="J2119">
            <v>658192770.86570001</v>
          </cell>
          <cell r="L2119" t="str">
            <v>Região Metropolitana de São Paulo</v>
          </cell>
          <cell r="M2119" t="str">
            <v>Obra Contratada a Iniciar</v>
          </cell>
          <cell r="N2119">
            <v>42</v>
          </cell>
        </row>
        <row r="2120">
          <cell r="F2120" t="str">
            <v>ARTESP</v>
          </cell>
          <cell r="J2120">
            <v>260369890.5097</v>
          </cell>
          <cell r="L2120" t="str">
            <v>Região Metropolitana de São Paulo</v>
          </cell>
          <cell r="M2120" t="str">
            <v>Obra Contratada a Iniciar</v>
          </cell>
          <cell r="N2120">
            <v>27.200000000000003</v>
          </cell>
        </row>
        <row r="2121">
          <cell r="F2121" t="str">
            <v>ARTESP</v>
          </cell>
          <cell r="J2121">
            <v>4317396.4036999997</v>
          </cell>
          <cell r="L2121" t="str">
            <v>Região Metropolitana de São Paulo</v>
          </cell>
          <cell r="M2121" t="str">
            <v>Obra Contratada a Iniciar</v>
          </cell>
          <cell r="N2121">
            <v>0</v>
          </cell>
        </row>
        <row r="2122">
          <cell r="F2122" t="str">
            <v>ARTESP</v>
          </cell>
          <cell r="J2122">
            <v>4317396.4036999997</v>
          </cell>
          <cell r="L2122" t="str">
            <v>Região Metropolitana de São Paulo</v>
          </cell>
          <cell r="M2122" t="str">
            <v>Obra Contratada a Iniciar</v>
          </cell>
          <cell r="N2122">
            <v>0</v>
          </cell>
        </row>
        <row r="2123">
          <cell r="F2123" t="str">
            <v>ARTESP</v>
          </cell>
          <cell r="J2123">
            <v>4317396.4036999997</v>
          </cell>
          <cell r="L2123" t="str">
            <v>Região Metropolitana de São Paulo</v>
          </cell>
          <cell r="M2123" t="str">
            <v>Obra Contratada a Iniciar</v>
          </cell>
          <cell r="N2123">
            <v>0</v>
          </cell>
        </row>
        <row r="2124">
          <cell r="F2124" t="str">
            <v>ARTESP</v>
          </cell>
          <cell r="J2124">
            <v>4317396.4036999997</v>
          </cell>
          <cell r="L2124" t="str">
            <v>Região Metropolitana de São Paulo</v>
          </cell>
          <cell r="M2124" t="str">
            <v>Obra Contratada a Iniciar</v>
          </cell>
          <cell r="N2124">
            <v>0</v>
          </cell>
        </row>
        <row r="2125">
          <cell r="F2125" t="str">
            <v>ARTESP</v>
          </cell>
          <cell r="J2125">
            <v>4317396.4036999997</v>
          </cell>
          <cell r="L2125" t="str">
            <v>Região Metropolitana de São Paulo</v>
          </cell>
          <cell r="M2125" t="str">
            <v>Obra Contratada a Iniciar</v>
          </cell>
          <cell r="N2125">
            <v>0</v>
          </cell>
        </row>
        <row r="2126">
          <cell r="F2126" t="str">
            <v>ARTESP</v>
          </cell>
          <cell r="J2126">
            <v>4317396.4036999997</v>
          </cell>
          <cell r="L2126" t="str">
            <v>Região Metropolitana de São Paulo</v>
          </cell>
          <cell r="M2126" t="str">
            <v>Obra Contratada a Iniciar</v>
          </cell>
          <cell r="N2126">
            <v>0</v>
          </cell>
        </row>
        <row r="2127">
          <cell r="F2127" t="str">
            <v>ARTESP</v>
          </cell>
          <cell r="J2127">
            <v>1297626584.4849999</v>
          </cell>
          <cell r="L2127" t="str">
            <v>Região Metropolitana de São Paulo</v>
          </cell>
          <cell r="M2127" t="str">
            <v>Em Execução</v>
          </cell>
          <cell r="N2127">
            <v>0</v>
          </cell>
        </row>
        <row r="2128">
          <cell r="F2128" t="str">
            <v>ARTESP</v>
          </cell>
          <cell r="J2128">
            <v>2287676363.1599998</v>
          </cell>
          <cell r="L2128" t="str">
            <v>Região Metropolitana de São Paulo</v>
          </cell>
          <cell r="M2128" t="str">
            <v>Obra Contratada a Iniciar</v>
          </cell>
          <cell r="N2128">
            <v>10</v>
          </cell>
        </row>
        <row r="2129">
          <cell r="F2129" t="str">
            <v>ARTESP</v>
          </cell>
          <cell r="J2129">
            <v>137091372.41260001</v>
          </cell>
          <cell r="L2129" t="str">
            <v>Região Metropolitana de São Paulo</v>
          </cell>
          <cell r="M2129" t="str">
            <v>Obra Contratada a Iniciar</v>
          </cell>
          <cell r="N2129">
            <v>0</v>
          </cell>
        </row>
        <row r="2130">
          <cell r="F2130" t="str">
            <v>ARTESP</v>
          </cell>
          <cell r="J2130">
            <v>262438576.94</v>
          </cell>
          <cell r="L2130" t="str">
            <v>Região Metropolitana de São Paulo</v>
          </cell>
          <cell r="M2130" t="str">
            <v>Obra Contratada a Iniciar</v>
          </cell>
          <cell r="N2130">
            <v>0</v>
          </cell>
        </row>
        <row r="2131">
          <cell r="F2131" t="str">
            <v>ARTESP</v>
          </cell>
          <cell r="J2131">
            <v>284648554.29000002</v>
          </cell>
          <cell r="L2131" t="str">
            <v>Região Metropolitana de São Paulo</v>
          </cell>
          <cell r="M2131" t="str">
            <v>Obra Contratada a Iniciar</v>
          </cell>
          <cell r="N2131">
            <v>103</v>
          </cell>
        </row>
        <row r="2132">
          <cell r="F2132" t="str">
            <v>ARTESP</v>
          </cell>
          <cell r="J2132">
            <v>450331.99660000001</v>
          </cell>
          <cell r="L2132" t="str">
            <v>Região Metropolitana de São Paulo</v>
          </cell>
          <cell r="M2132" t="str">
            <v>Obra Contratada a Iniciar</v>
          </cell>
          <cell r="N2132">
            <v>1.1750000000000007</v>
          </cell>
        </row>
        <row r="2133">
          <cell r="F2133" t="str">
            <v>ARTESP</v>
          </cell>
          <cell r="J2133">
            <v>1125829.9915</v>
          </cell>
          <cell r="L2133" t="str">
            <v>Região Metropolitana de São Paulo</v>
          </cell>
          <cell r="M2133" t="str">
            <v>Obra Contratada a Iniciar</v>
          </cell>
          <cell r="N2133">
            <v>5.1000000000000014</v>
          </cell>
        </row>
        <row r="2134">
          <cell r="F2134" t="str">
            <v>ARTESP</v>
          </cell>
          <cell r="J2134">
            <v>1350995.9898000001</v>
          </cell>
          <cell r="L2134" t="str">
            <v>Região Metropolitana de São Paulo</v>
          </cell>
          <cell r="M2134" t="str">
            <v>Obra Contratada a Iniciar</v>
          </cell>
          <cell r="N2134">
            <v>6.0200000000000031</v>
          </cell>
        </row>
        <row r="2135">
          <cell r="F2135" t="str">
            <v>ARTESP</v>
          </cell>
          <cell r="J2135">
            <v>690988336.87730002</v>
          </cell>
          <cell r="L2135" t="str">
            <v>Região Metropolitana de São Paulo</v>
          </cell>
          <cell r="M2135" t="str">
            <v>Obra Contratada a Iniciar</v>
          </cell>
          <cell r="N2135">
            <v>40</v>
          </cell>
        </row>
        <row r="2136">
          <cell r="F2136" t="str">
            <v>ARTESP</v>
          </cell>
          <cell r="J2136">
            <v>4725009.4972000001</v>
          </cell>
          <cell r="L2136" t="str">
            <v>Região Metropolitana de São Paulo</v>
          </cell>
          <cell r="M2136" t="str">
            <v>Obra Contratada a Iniciar</v>
          </cell>
          <cell r="N2136">
            <v>0</v>
          </cell>
        </row>
        <row r="2137">
          <cell r="F2137" t="str">
            <v>ARTESP</v>
          </cell>
          <cell r="J2137">
            <v>733116073.62469995</v>
          </cell>
          <cell r="L2137" t="str">
            <v>Região Metropolitana de São Paulo</v>
          </cell>
          <cell r="M2137" t="str">
            <v>Obra Contratada a Iniciar</v>
          </cell>
          <cell r="N2137">
            <v>40</v>
          </cell>
        </row>
        <row r="2138">
          <cell r="F2138" t="str">
            <v>ARTESP</v>
          </cell>
          <cell r="J2138">
            <v>260369890.5097</v>
          </cell>
          <cell r="L2138" t="str">
            <v>Região Metropolitana de São Paulo</v>
          </cell>
          <cell r="M2138" t="str">
            <v>Obra Contratada a Iniciar</v>
          </cell>
          <cell r="N2138">
            <v>27.200000000000003</v>
          </cell>
        </row>
        <row r="2139">
          <cell r="F2139" t="str">
            <v>ARTESP</v>
          </cell>
          <cell r="J2139">
            <v>9146456.6319999993</v>
          </cell>
          <cell r="L2139" t="str">
            <v>Região Metropolitana de São Paulo</v>
          </cell>
          <cell r="M2139" t="str">
            <v>Obra Contratada a Iniciar</v>
          </cell>
          <cell r="N2139">
            <v>0</v>
          </cell>
        </row>
        <row r="2140">
          <cell r="F2140" t="str">
            <v>ARTESP</v>
          </cell>
          <cell r="J2140">
            <v>11213914.081900001</v>
          </cell>
          <cell r="L2140" t="str">
            <v>Região Metropolitana de São Paulo</v>
          </cell>
          <cell r="M2140" t="str">
            <v>Obra Contratada a Iniciar</v>
          </cell>
          <cell r="N2140">
            <v>0</v>
          </cell>
        </row>
        <row r="2141">
          <cell r="F2141" t="str">
            <v>ARTESP</v>
          </cell>
          <cell r="J2141">
            <v>38890349.536700003</v>
          </cell>
          <cell r="L2141" t="str">
            <v>Região Metropolitana de São Paulo</v>
          </cell>
          <cell r="M2141" t="str">
            <v>Obra Contratada a Iniciar</v>
          </cell>
          <cell r="N2141">
            <v>0</v>
          </cell>
        </row>
        <row r="2142">
          <cell r="F2142" t="str">
            <v>ARTESP</v>
          </cell>
          <cell r="J2142">
            <v>7985237.6177000003</v>
          </cell>
          <cell r="L2142" t="str">
            <v>Região Metropolitana de São Paulo</v>
          </cell>
          <cell r="M2142" t="str">
            <v>Obra Contratada a Iniciar</v>
          </cell>
          <cell r="N2142">
            <v>0</v>
          </cell>
        </row>
        <row r="2143">
          <cell r="F2143" t="str">
            <v>ARTESP</v>
          </cell>
          <cell r="J2143">
            <v>44103176.140799999</v>
          </cell>
          <cell r="L2143" t="str">
            <v>Região Metropolitana de São Paulo</v>
          </cell>
          <cell r="M2143" t="str">
            <v>Obra Contratada a Iniciar</v>
          </cell>
          <cell r="N2143">
            <v>0</v>
          </cell>
        </row>
        <row r="2144">
          <cell r="F2144" t="str">
            <v>ARTESP</v>
          </cell>
          <cell r="J2144">
            <v>98564022.184400007</v>
          </cell>
          <cell r="L2144" t="str">
            <v>Região Metropolitana de São Paulo</v>
          </cell>
          <cell r="M2144" t="str">
            <v>Obra Contratada a Iniciar</v>
          </cell>
          <cell r="N2144">
            <v>0</v>
          </cell>
        </row>
        <row r="2145">
          <cell r="F2145" t="str">
            <v>ARTESP</v>
          </cell>
          <cell r="J2145">
            <v>9234181.0061000008</v>
          </cell>
          <cell r="L2145" t="str">
            <v>Região Metropolitana de São Paulo</v>
          </cell>
          <cell r="M2145" t="str">
            <v>Obra Contratada a Iniciar</v>
          </cell>
          <cell r="N2145">
            <v>0</v>
          </cell>
        </row>
        <row r="2146">
          <cell r="F2146" t="str">
            <v>ARTESP</v>
          </cell>
          <cell r="J2146">
            <v>35689384.5977</v>
          </cell>
          <cell r="L2146" t="str">
            <v>Região Metropolitana de São Paulo</v>
          </cell>
          <cell r="M2146" t="str">
            <v>Obra Contratada a Iniciar</v>
          </cell>
          <cell r="N2146">
            <v>0</v>
          </cell>
        </row>
        <row r="2147">
          <cell r="F2147" t="str">
            <v>ARTESP</v>
          </cell>
          <cell r="J2147">
            <v>8009321.7215</v>
          </cell>
          <cell r="L2147" t="str">
            <v>Região Metropolitana de São Paulo</v>
          </cell>
          <cell r="M2147" t="str">
            <v>Obra Contratada a Iniciar</v>
          </cell>
          <cell r="N2147">
            <v>0</v>
          </cell>
        </row>
        <row r="2148">
          <cell r="F2148" t="str">
            <v>ARTESP</v>
          </cell>
          <cell r="J2148">
            <v>4348093.7654999997</v>
          </cell>
          <cell r="L2148" t="str">
            <v>Região Metropolitana de São Paulo</v>
          </cell>
          <cell r="M2148" t="str">
            <v>Obra Contratada a Iniciar</v>
          </cell>
          <cell r="N2148">
            <v>0</v>
          </cell>
        </row>
        <row r="2149">
          <cell r="F2149" t="str">
            <v>ARTESP</v>
          </cell>
          <cell r="J2149">
            <v>8924641.0486999992</v>
          </cell>
          <cell r="L2149" t="str">
            <v>Região Metropolitana de São Paulo</v>
          </cell>
          <cell r="M2149" t="str">
            <v>Obra Contratada a Iniciar</v>
          </cell>
          <cell r="N2149">
            <v>0</v>
          </cell>
        </row>
        <row r="2150">
          <cell r="F2150" t="str">
            <v>ARTESP</v>
          </cell>
          <cell r="J2150">
            <v>7266909.4798999997</v>
          </cell>
          <cell r="L2150" t="str">
            <v>Região Metropolitana de São Paulo</v>
          </cell>
          <cell r="M2150" t="str">
            <v>Obra Contratada a Iniciar</v>
          </cell>
          <cell r="N2150">
            <v>0</v>
          </cell>
        </row>
        <row r="2151">
          <cell r="F2151" t="str">
            <v>ARTESP</v>
          </cell>
          <cell r="J2151">
            <v>3944907.1134000001</v>
          </cell>
          <cell r="L2151" t="str">
            <v>Região Metropolitana de São Paulo</v>
          </cell>
          <cell r="M2151" t="str">
            <v>Obra Contratada a Iniciar</v>
          </cell>
          <cell r="N2151">
            <v>0</v>
          </cell>
        </row>
        <row r="2152">
          <cell r="F2152" t="str">
            <v>ARTESP</v>
          </cell>
          <cell r="J2152">
            <v>8097416.2406000001</v>
          </cell>
          <cell r="L2152" t="str">
            <v>Região Metropolitana de São Paulo</v>
          </cell>
          <cell r="M2152" t="str">
            <v>Obra Contratada a Iniciar</v>
          </cell>
          <cell r="N2152">
            <v>0</v>
          </cell>
        </row>
        <row r="2153">
          <cell r="F2153" t="str">
            <v>ARTESP</v>
          </cell>
          <cell r="J2153">
            <v>139300951.28839999</v>
          </cell>
          <cell r="L2153" t="str">
            <v>Região Metropolitana de São Paulo</v>
          </cell>
          <cell r="M2153" t="str">
            <v>Obra Contratada a Iniciar</v>
          </cell>
          <cell r="N2153">
            <v>10.370000000000005</v>
          </cell>
        </row>
        <row r="2154">
          <cell r="F2154" t="str">
            <v>ARTESP</v>
          </cell>
          <cell r="J2154">
            <v>79983407.520300001</v>
          </cell>
          <cell r="L2154" t="str">
            <v>Região Metropolitana de São Paulo</v>
          </cell>
          <cell r="M2154" t="str">
            <v>Obra Contratada a Iniciar</v>
          </cell>
          <cell r="N2154">
            <v>6.5999999999999943</v>
          </cell>
        </row>
        <row r="2155">
          <cell r="F2155" t="str">
            <v>ARTESP</v>
          </cell>
          <cell r="J2155">
            <v>79971069.352300003</v>
          </cell>
          <cell r="L2155" t="str">
            <v>Região Metropolitana de São Paulo</v>
          </cell>
          <cell r="M2155" t="str">
            <v>Obra Contratada a Iniciar</v>
          </cell>
          <cell r="N2155">
            <v>6.5999999999999943</v>
          </cell>
        </row>
        <row r="2156">
          <cell r="F2156" t="str">
            <v>ARTESP</v>
          </cell>
          <cell r="J2156">
            <v>139300951.28839999</v>
          </cell>
          <cell r="L2156" t="str">
            <v>Região Metropolitana de São Paulo</v>
          </cell>
          <cell r="M2156" t="str">
            <v>Obra Contratada a Iniciar</v>
          </cell>
          <cell r="N2156">
            <v>9.3700000000000045</v>
          </cell>
        </row>
        <row r="2157">
          <cell r="F2157" t="str">
            <v>ARTESP</v>
          </cell>
          <cell r="J2157">
            <v>969808.45909999998</v>
          </cell>
          <cell r="L2157" t="str">
            <v>RA de Marília</v>
          </cell>
          <cell r="M2157" t="str">
            <v>Obra Contratada a Iniciar</v>
          </cell>
          <cell r="N2157">
            <v>5.32</v>
          </cell>
        </row>
        <row r="2158">
          <cell r="F2158" t="str">
            <v>ARTESP</v>
          </cell>
          <cell r="J2158">
            <v>4725009.4972000001</v>
          </cell>
          <cell r="L2158" t="str">
            <v>Região Metropolitana de São Paulo</v>
          </cell>
          <cell r="M2158" t="str">
            <v>Obra Contratada a Iniciar</v>
          </cell>
          <cell r="N2158">
            <v>0</v>
          </cell>
        </row>
        <row r="2159">
          <cell r="F2159" t="str">
            <v>ARTESP</v>
          </cell>
          <cell r="J2159">
            <v>4725009.4972000001</v>
          </cell>
          <cell r="L2159" t="str">
            <v>Região Metropolitana de São Paulo</v>
          </cell>
          <cell r="M2159" t="str">
            <v>Obra Contratada a Iniciar</v>
          </cell>
          <cell r="N2159">
            <v>0</v>
          </cell>
        </row>
        <row r="2160">
          <cell r="F2160" t="str">
            <v>ARTESP</v>
          </cell>
          <cell r="J2160">
            <v>5546798.7012999998</v>
          </cell>
          <cell r="L2160" t="str">
            <v>RA de Campinas</v>
          </cell>
          <cell r="M2160" t="str">
            <v>Obra Contratada a Iniciar</v>
          </cell>
          <cell r="N2160">
            <v>0</v>
          </cell>
        </row>
        <row r="2161">
          <cell r="F2161" t="str">
            <v>ARTESP</v>
          </cell>
          <cell r="J2161">
            <v>3185803.2656</v>
          </cell>
          <cell r="L2161" t="str">
            <v>RA de Campinas</v>
          </cell>
          <cell r="M2161" t="str">
            <v>Obra Contratada a Iniciar</v>
          </cell>
          <cell r="N2161">
            <v>6.0000000000000009</v>
          </cell>
        </row>
        <row r="2162">
          <cell r="F2162" t="str">
            <v>ARTESP</v>
          </cell>
          <cell r="J2162">
            <v>3345093.3769</v>
          </cell>
          <cell r="L2162" t="str">
            <v>RA de Campinas</v>
          </cell>
          <cell r="M2162" t="str">
            <v>Obra Contratada a Iniciar</v>
          </cell>
          <cell r="N2162">
            <v>6.3</v>
          </cell>
        </row>
        <row r="2163">
          <cell r="F2163" t="str">
            <v>ARTESP</v>
          </cell>
          <cell r="J2163">
            <v>3185803.2656</v>
          </cell>
          <cell r="L2163" t="str">
            <v>RA de Campinas</v>
          </cell>
          <cell r="M2163" t="str">
            <v>Obra Contratada a Iniciar</v>
          </cell>
          <cell r="N2163">
            <v>6.0000000000000009</v>
          </cell>
        </row>
        <row r="2164">
          <cell r="F2164" t="str">
            <v>ARTESP</v>
          </cell>
          <cell r="J2164">
            <v>3345093.3769</v>
          </cell>
          <cell r="L2164" t="str">
            <v>RA de Campinas</v>
          </cell>
          <cell r="M2164" t="str">
            <v>Obra Contratada a Iniciar</v>
          </cell>
          <cell r="N2164">
            <v>6.3</v>
          </cell>
        </row>
        <row r="2165">
          <cell r="F2165" t="str">
            <v>ARTESP</v>
          </cell>
          <cell r="J2165">
            <v>3185803.2656</v>
          </cell>
          <cell r="L2165" t="str">
            <v>RA de Campinas</v>
          </cell>
          <cell r="M2165" t="str">
            <v>Obra Contratada a Iniciar</v>
          </cell>
          <cell r="N2165">
            <v>6.0000000000000009</v>
          </cell>
        </row>
        <row r="2166">
          <cell r="F2166" t="str">
            <v>ARTESP</v>
          </cell>
          <cell r="J2166">
            <v>3345093.3769</v>
          </cell>
          <cell r="L2166" t="str">
            <v>RA de Campinas</v>
          </cell>
          <cell r="M2166" t="str">
            <v>Obra Contratada a Iniciar</v>
          </cell>
          <cell r="N2166">
            <v>6.3</v>
          </cell>
        </row>
        <row r="2167">
          <cell r="F2167" t="str">
            <v>ARTESP</v>
          </cell>
          <cell r="J2167">
            <v>1697314.0686000001</v>
          </cell>
          <cell r="L2167" t="str">
            <v>RA de Campinas</v>
          </cell>
          <cell r="M2167" t="str">
            <v>Obra Contratada a Iniciar</v>
          </cell>
          <cell r="N2167">
            <v>0</v>
          </cell>
        </row>
        <row r="2168">
          <cell r="F2168" t="str">
            <v>ARTESP</v>
          </cell>
          <cell r="J2168">
            <v>12792410.093699999</v>
          </cell>
          <cell r="L2168" t="str">
            <v>RA de Campinas</v>
          </cell>
          <cell r="M2168" t="str">
            <v>Obra Contratada a Iniciar</v>
          </cell>
          <cell r="N2168">
            <v>18.870000000000005</v>
          </cell>
        </row>
        <row r="2169">
          <cell r="F2169" t="str">
            <v>ARTESP</v>
          </cell>
          <cell r="J2169">
            <v>3426091.1647000001</v>
          </cell>
          <cell r="L2169" t="str">
            <v>RA de Campinas</v>
          </cell>
          <cell r="M2169" t="str">
            <v>Obra Contratada a Iniciar</v>
          </cell>
          <cell r="N2169">
            <v>6.8100000000000023</v>
          </cell>
        </row>
        <row r="2170">
          <cell r="F2170" t="str">
            <v>ARTESP</v>
          </cell>
          <cell r="J2170">
            <v>6293744.6105000004</v>
          </cell>
          <cell r="L2170" t="str">
            <v>RA de Campinas</v>
          </cell>
          <cell r="M2170" t="str">
            <v>Obra Contratada a Iniciar</v>
          </cell>
          <cell r="N2170">
            <v>12.509999999999998</v>
          </cell>
        </row>
        <row r="2171">
          <cell r="F2171" t="str">
            <v>ARTESP</v>
          </cell>
          <cell r="J2171">
            <v>12792410.093699999</v>
          </cell>
          <cell r="L2171" t="str">
            <v>RA de Campinas</v>
          </cell>
          <cell r="M2171" t="str">
            <v>Obra Contratada a Iniciar</v>
          </cell>
          <cell r="N2171">
            <v>18.481999999999999</v>
          </cell>
        </row>
        <row r="2172">
          <cell r="F2172" t="str">
            <v>ARTESP</v>
          </cell>
          <cell r="J2172">
            <v>6297226.773</v>
          </cell>
          <cell r="L2172" t="str">
            <v>RA de Campinas</v>
          </cell>
          <cell r="M2172" t="str">
            <v>Obra Contratada a Iniciar</v>
          </cell>
          <cell r="N2172">
            <v>9.0980000000000132</v>
          </cell>
        </row>
        <row r="2173">
          <cell r="F2173" t="str">
            <v>ARTESP</v>
          </cell>
          <cell r="J2173">
            <v>7720989.9062000001</v>
          </cell>
          <cell r="L2173" t="str">
            <v>RA de Campinas</v>
          </cell>
          <cell r="M2173" t="str">
            <v>Obra Contratada a Iniciar</v>
          </cell>
          <cell r="N2173">
            <v>11.155000000000001</v>
          </cell>
        </row>
        <row r="2174">
          <cell r="F2174" t="str">
            <v>ARTESP</v>
          </cell>
          <cell r="J2174">
            <v>9306024.8735000007</v>
          </cell>
          <cell r="L2174" t="str">
            <v>RA de Campinas</v>
          </cell>
          <cell r="M2174" t="str">
            <v>Obra Contratada a Iniciar</v>
          </cell>
          <cell r="N2174">
            <v>13.444999999999993</v>
          </cell>
        </row>
        <row r="2175">
          <cell r="F2175" t="str">
            <v>ARTESP</v>
          </cell>
          <cell r="J2175">
            <v>9392544.4353999998</v>
          </cell>
          <cell r="L2175" t="str">
            <v>RA de Campinas</v>
          </cell>
          <cell r="M2175" t="str">
            <v>Obra Contratada a Iniciar</v>
          </cell>
          <cell r="N2175">
            <v>13.569999999999993</v>
          </cell>
        </row>
        <row r="2176">
          <cell r="F2176" t="str">
            <v>ARTESP</v>
          </cell>
          <cell r="J2176">
            <v>6293744.6105000004</v>
          </cell>
          <cell r="L2176" t="str">
            <v>RA de Campinas</v>
          </cell>
          <cell r="M2176" t="str">
            <v>Obra Contratada a Iniciar</v>
          </cell>
          <cell r="N2176">
            <v>12.509999999999998</v>
          </cell>
        </row>
        <row r="2177">
          <cell r="F2177" t="str">
            <v>ARTESP</v>
          </cell>
          <cell r="J2177">
            <v>848657.03430000006</v>
          </cell>
          <cell r="L2177" t="str">
            <v>RA de Campinas</v>
          </cell>
          <cell r="M2177" t="str">
            <v>Obra Contratada a Iniciar</v>
          </cell>
          <cell r="N2177">
            <v>0</v>
          </cell>
        </row>
        <row r="2178">
          <cell r="F2178" t="str">
            <v>ARTESP</v>
          </cell>
          <cell r="J2178">
            <v>3000827.5984</v>
          </cell>
          <cell r="L2178" t="str">
            <v>RA de Campinas</v>
          </cell>
          <cell r="M2178" t="str">
            <v>Obra Contratada a Iniciar</v>
          </cell>
          <cell r="N2178">
            <v>0</v>
          </cell>
        </row>
        <row r="2179">
          <cell r="F2179" t="str">
            <v>ARTESP</v>
          </cell>
          <cell r="J2179">
            <v>5546798.7012999998</v>
          </cell>
          <cell r="L2179" t="str">
            <v>RA de Campinas</v>
          </cell>
          <cell r="M2179" t="str">
            <v>Obra Contratada a Iniciar</v>
          </cell>
          <cell r="N2179">
            <v>0</v>
          </cell>
        </row>
        <row r="2180">
          <cell r="F2180" t="str">
            <v>ARTESP</v>
          </cell>
          <cell r="J2180">
            <v>12045590.346000001</v>
          </cell>
          <cell r="L2180" t="str">
            <v>RA de São José dos Campos</v>
          </cell>
          <cell r="M2180" t="str">
            <v>Obra Contratada a Iniciar</v>
          </cell>
          <cell r="N2180">
            <v>17.37</v>
          </cell>
        </row>
        <row r="2181">
          <cell r="F2181" t="str">
            <v>ARTESP</v>
          </cell>
          <cell r="J2181">
            <v>12772479.944499999</v>
          </cell>
          <cell r="L2181" t="str">
            <v>RA de São José dos Campos</v>
          </cell>
          <cell r="M2181" t="str">
            <v>Obra Contratada a Iniciar</v>
          </cell>
          <cell r="N2181">
            <v>18.45</v>
          </cell>
        </row>
        <row r="2182">
          <cell r="F2182" t="str">
            <v>ARTESP</v>
          </cell>
          <cell r="J2182">
            <v>14053189.126399999</v>
          </cell>
          <cell r="L2182" t="str">
            <v>RA de Campinas</v>
          </cell>
          <cell r="M2182" t="str">
            <v>Obra Contratada a Iniciar</v>
          </cell>
          <cell r="N2182">
            <v>20.299999999999997</v>
          </cell>
        </row>
        <row r="2183">
          <cell r="F2183" t="str">
            <v>ARTESP</v>
          </cell>
          <cell r="J2183">
            <v>13637824.0495</v>
          </cell>
          <cell r="L2183" t="str">
            <v>RA de Campinas</v>
          </cell>
          <cell r="M2183" t="str">
            <v>Obra Contratada a Iniciar</v>
          </cell>
          <cell r="N2183">
            <v>19.700000000000003</v>
          </cell>
        </row>
        <row r="2184">
          <cell r="F2184" t="str">
            <v>ARTESP</v>
          </cell>
          <cell r="J2184">
            <v>15991559.485400001</v>
          </cell>
          <cell r="L2184" t="str">
            <v>RA de Campinas</v>
          </cell>
          <cell r="M2184" t="str">
            <v>Obra Contratada a Iniciar</v>
          </cell>
          <cell r="N2184">
            <v>23.100000000000009</v>
          </cell>
        </row>
        <row r="2185">
          <cell r="F2185" t="str">
            <v>ARTESP</v>
          </cell>
          <cell r="J2185">
            <v>4714394.96</v>
          </cell>
          <cell r="L2185" t="str">
            <v>RA de Campinas</v>
          </cell>
          <cell r="M2185" t="str">
            <v>Obra Contratada a Iniciar</v>
          </cell>
          <cell r="N2185">
            <v>6.8099999999999952</v>
          </cell>
        </row>
        <row r="2186">
          <cell r="F2186" t="str">
            <v>ARTESP</v>
          </cell>
          <cell r="J2186">
            <v>15500044.4948</v>
          </cell>
          <cell r="L2186" t="str">
            <v>RA de Campinas</v>
          </cell>
          <cell r="M2186" t="str">
            <v>Obra Contratada a Iniciar</v>
          </cell>
          <cell r="N2186">
            <v>22.39</v>
          </cell>
        </row>
        <row r="2187">
          <cell r="F2187" t="str">
            <v>ARTESP</v>
          </cell>
          <cell r="J2187">
            <v>12045590.346000001</v>
          </cell>
          <cell r="L2187" t="str">
            <v>RA de São José dos Campos</v>
          </cell>
          <cell r="M2187" t="str">
            <v>Obra Contratada a Iniciar</v>
          </cell>
          <cell r="N2187">
            <v>17.37</v>
          </cell>
        </row>
        <row r="2188">
          <cell r="F2188" t="str">
            <v>ARTESP</v>
          </cell>
          <cell r="J2188">
            <v>12772479.944499999</v>
          </cell>
          <cell r="L2188" t="str">
            <v>RA de São José dos Campos</v>
          </cell>
          <cell r="M2188" t="str">
            <v>Obra Contratada a Iniciar</v>
          </cell>
          <cell r="N2188">
            <v>18.45</v>
          </cell>
        </row>
        <row r="2189">
          <cell r="F2189" t="str">
            <v>ARTESP</v>
          </cell>
          <cell r="J2189">
            <v>3565218.0136000002</v>
          </cell>
          <cell r="L2189" t="str">
            <v>RA de Campinas</v>
          </cell>
          <cell r="M2189" t="str">
            <v>Obra Contratada a Iniciar</v>
          </cell>
          <cell r="N2189">
            <v>5.1499999999999915</v>
          </cell>
        </row>
        <row r="2190">
          <cell r="F2190" t="str">
            <v>ARTESP</v>
          </cell>
          <cell r="J2190">
            <v>3000827.5984</v>
          </cell>
          <cell r="L2190" t="str">
            <v>RA de Campinas</v>
          </cell>
          <cell r="M2190" t="str">
            <v>Obra Contratada a Iniciar</v>
          </cell>
          <cell r="N2190">
            <v>0</v>
          </cell>
        </row>
        <row r="2191">
          <cell r="F2191" t="str">
            <v>ARTESP</v>
          </cell>
          <cell r="J2191">
            <v>848657.03430000006</v>
          </cell>
          <cell r="L2191" t="str">
            <v>RA de Campinas</v>
          </cell>
          <cell r="M2191" t="str">
            <v>Obra Contratada a Iniciar</v>
          </cell>
          <cell r="N2191">
            <v>0</v>
          </cell>
        </row>
        <row r="2192">
          <cell r="F2192" t="str">
            <v>ARTESP</v>
          </cell>
          <cell r="J2192">
            <v>1697314.0686000001</v>
          </cell>
          <cell r="L2192" t="str">
            <v>RA de Campinas</v>
          </cell>
          <cell r="M2192" t="str">
            <v>Obra Contratada a Iniciar</v>
          </cell>
          <cell r="N2192">
            <v>0</v>
          </cell>
        </row>
        <row r="2193">
          <cell r="F2193" t="str">
            <v>ARTESP</v>
          </cell>
          <cell r="J2193">
            <v>5546798.7012999998</v>
          </cell>
          <cell r="L2193" t="str">
            <v>RA de Campinas</v>
          </cell>
          <cell r="M2193" t="str">
            <v>Obra Contratada a Iniciar</v>
          </cell>
          <cell r="N2193">
            <v>0</v>
          </cell>
        </row>
        <row r="2194">
          <cell r="F2194" t="str">
            <v>ARTESP</v>
          </cell>
          <cell r="J2194">
            <v>3000827.5984</v>
          </cell>
          <cell r="L2194" t="str">
            <v>RA de Campinas</v>
          </cell>
          <cell r="M2194" t="str">
            <v>Obra Contratada a Iniciar</v>
          </cell>
          <cell r="N2194">
            <v>0</v>
          </cell>
        </row>
        <row r="2195">
          <cell r="F2195" t="str">
            <v>ARTESP</v>
          </cell>
          <cell r="J2195">
            <v>848657.03430000006</v>
          </cell>
          <cell r="L2195" t="str">
            <v>RA de Campinas</v>
          </cell>
          <cell r="M2195" t="str">
            <v>Obra Contratada a Iniciar</v>
          </cell>
          <cell r="N2195">
            <v>0</v>
          </cell>
        </row>
        <row r="2196">
          <cell r="F2196" t="str">
            <v>ARTESP</v>
          </cell>
          <cell r="J2196">
            <v>1697314.0686000001</v>
          </cell>
          <cell r="L2196" t="str">
            <v>RA de Campinas</v>
          </cell>
          <cell r="M2196" t="str">
            <v>Obra Contratada a Iniciar</v>
          </cell>
          <cell r="N2196">
            <v>0</v>
          </cell>
        </row>
        <row r="2197">
          <cell r="F2197" t="str">
            <v>ARTESP</v>
          </cell>
          <cell r="J2197">
            <v>7502960.9529999997</v>
          </cell>
          <cell r="L2197" t="str">
            <v>RA de Campinas</v>
          </cell>
          <cell r="M2197" t="str">
            <v>Obra Contratada a Iniciar</v>
          </cell>
          <cell r="N2197">
            <v>10.840000000000003</v>
          </cell>
        </row>
        <row r="2198">
          <cell r="F2198" t="str">
            <v>ARTESP</v>
          </cell>
          <cell r="J2198">
            <v>15500044.4948</v>
          </cell>
          <cell r="L2198" t="str">
            <v>RA de Campinas</v>
          </cell>
          <cell r="M2198" t="str">
            <v>Obra Contratada a Iniciar</v>
          </cell>
          <cell r="N2198">
            <v>22.39</v>
          </cell>
        </row>
        <row r="2199">
          <cell r="F2199" t="str">
            <v>ARTESP</v>
          </cell>
          <cell r="J2199">
            <v>304548.25550000003</v>
          </cell>
          <cell r="L2199" t="str">
            <v>RA de Campinas</v>
          </cell>
          <cell r="M2199" t="str">
            <v>Obra Contratada a Iniciar</v>
          </cell>
          <cell r="N2199">
            <v>0.43999999999999773</v>
          </cell>
        </row>
        <row r="2200">
          <cell r="F2200" t="str">
            <v>ARTESP</v>
          </cell>
          <cell r="J2200">
            <v>6297226.773</v>
          </cell>
          <cell r="L2200" t="str">
            <v>RA de Campinas</v>
          </cell>
          <cell r="M2200" t="str">
            <v>Obra Contratada a Iniciar</v>
          </cell>
          <cell r="N2200">
            <v>9.0980000000000132</v>
          </cell>
        </row>
        <row r="2201">
          <cell r="F2201" t="str">
            <v>ARTESP</v>
          </cell>
          <cell r="J2201">
            <v>20187694.5055</v>
          </cell>
          <cell r="L2201" t="str">
            <v>RA de Presidente Prudente</v>
          </cell>
          <cell r="M2201" t="str">
            <v>Obra Contratada a Iniciar</v>
          </cell>
          <cell r="N2201">
            <v>38.32000000000005</v>
          </cell>
        </row>
        <row r="2202">
          <cell r="F2202" t="str">
            <v>ARTESP</v>
          </cell>
          <cell r="J2202">
            <v>18665188.418200001</v>
          </cell>
          <cell r="L2202" t="str">
            <v>RA de Presidente Prudente</v>
          </cell>
          <cell r="M2202" t="str">
            <v>Obra Contratada a Iniciar</v>
          </cell>
          <cell r="N2202">
            <v>35.42999999999995</v>
          </cell>
        </row>
        <row r="2203">
          <cell r="F2203" t="str">
            <v>ARTESP</v>
          </cell>
          <cell r="J2203">
            <v>22305506.037599999</v>
          </cell>
          <cell r="L2203" t="str">
            <v>RA de Marília</v>
          </cell>
          <cell r="M2203" t="str">
            <v>Obra Contratada a Iniciar</v>
          </cell>
          <cell r="N2203">
            <v>42.340000000000032</v>
          </cell>
        </row>
        <row r="2204">
          <cell r="F2204" t="str">
            <v>ARTESP</v>
          </cell>
          <cell r="J2204">
            <v>10758652.262399999</v>
          </cell>
          <cell r="L2204" t="str">
            <v>RA de Marília</v>
          </cell>
          <cell r="M2204" t="str">
            <v>Obra Contratada a Iniciar</v>
          </cell>
          <cell r="N2204">
            <v>53.097000000000037</v>
          </cell>
        </row>
        <row r="2205">
          <cell r="F2205" t="str">
            <v>ARTESP</v>
          </cell>
          <cell r="J2205">
            <v>9462475.5713999998</v>
          </cell>
          <cell r="L2205" t="str">
            <v>RA de Marília</v>
          </cell>
          <cell r="M2205" t="str">
            <v>Obra Contratada a Iniciar</v>
          </cell>
          <cell r="N2205">
            <v>46.699999999999989</v>
          </cell>
        </row>
        <row r="2206">
          <cell r="F2206" t="str">
            <v>ARTESP</v>
          </cell>
          <cell r="J2206">
            <v>7178918.9219000004</v>
          </cell>
          <cell r="L2206" t="str">
            <v>RA de Presidente Prudente</v>
          </cell>
          <cell r="M2206" t="str">
            <v>Obra Contratada a Iniciar</v>
          </cell>
          <cell r="N2206">
            <v>35.42999999999995</v>
          </cell>
        </row>
        <row r="2207">
          <cell r="F2207" t="str">
            <v>ARTESP</v>
          </cell>
          <cell r="J2207">
            <v>49036.863400000002</v>
          </cell>
          <cell r="L2207" t="str">
            <v>RA de Presidente Prudente</v>
          </cell>
          <cell r="M2207" t="str">
            <v>Obra Contratada a Iniciar</v>
          </cell>
          <cell r="N2207">
            <v>0.27</v>
          </cell>
        </row>
        <row r="2208">
          <cell r="F2208" t="str">
            <v>ARTESP</v>
          </cell>
          <cell r="J2208">
            <v>12432922.6394</v>
          </cell>
          <cell r="L2208" t="str">
            <v>RA de Presidente Prudente</v>
          </cell>
          <cell r="M2208" t="str">
            <v>Obra Contratada a Iniciar</v>
          </cell>
          <cell r="N2208">
            <v>23.600000000000023</v>
          </cell>
        </row>
        <row r="2209">
          <cell r="F2209" t="str">
            <v>ARTESP</v>
          </cell>
          <cell r="J2209">
            <v>49036.863400000002</v>
          </cell>
          <cell r="L2209" t="str">
            <v>RA de Presidente Prudente</v>
          </cell>
          <cell r="M2209" t="str">
            <v>Obra Contratada a Iniciar</v>
          </cell>
          <cell r="N2209">
            <v>0.27</v>
          </cell>
        </row>
        <row r="2210">
          <cell r="F2210" t="str">
            <v>ARTESP</v>
          </cell>
          <cell r="J2210">
            <v>1098747.6335</v>
          </cell>
          <cell r="L2210" t="str">
            <v>RA de Presidente Prudente</v>
          </cell>
          <cell r="M2210" t="str">
            <v>Obra Contratada a Iniciar</v>
          </cell>
          <cell r="N2210">
            <v>6.05</v>
          </cell>
        </row>
        <row r="2211">
          <cell r="F2211" t="str">
            <v>ARTESP</v>
          </cell>
          <cell r="J2211">
            <v>363220.64189999999</v>
          </cell>
          <cell r="L2211" t="str">
            <v>RA de Presidente Prudente</v>
          </cell>
          <cell r="M2211" t="str">
            <v>Obra Contratada a Iniciar</v>
          </cell>
          <cell r="N2211">
            <v>0.4</v>
          </cell>
        </row>
        <row r="2212">
          <cell r="F2212" t="str">
            <v>ARTESP</v>
          </cell>
          <cell r="J2212">
            <v>552099.52910000004</v>
          </cell>
          <cell r="L2212" t="str">
            <v>RA de Presidente Prudente</v>
          </cell>
          <cell r="M2212" t="str">
            <v>Obra Contratada a Iniciar</v>
          </cell>
          <cell r="N2212">
            <v>3</v>
          </cell>
        </row>
        <row r="2213">
          <cell r="F2213" t="str">
            <v>ARTESP</v>
          </cell>
          <cell r="J2213">
            <v>552099.52910000004</v>
          </cell>
          <cell r="L2213" t="str">
            <v>RA de Presidente Prudente</v>
          </cell>
          <cell r="M2213" t="str">
            <v>Obra Contratada a Iniciar</v>
          </cell>
          <cell r="N2213">
            <v>3</v>
          </cell>
        </row>
        <row r="2214">
          <cell r="F2214" t="str">
            <v>ARTESP</v>
          </cell>
          <cell r="J2214">
            <v>171070.89980000001</v>
          </cell>
          <cell r="L2214" t="str">
            <v>RA de Presidente Prudente</v>
          </cell>
          <cell r="M2214" t="str">
            <v>Obra Contratada a Iniciar</v>
          </cell>
          <cell r="N2214">
            <v>0.94199999999999995</v>
          </cell>
        </row>
        <row r="2215">
          <cell r="F2215" t="str">
            <v>ARTESP</v>
          </cell>
          <cell r="J2215">
            <v>171070.89980000001</v>
          </cell>
          <cell r="L2215" t="str">
            <v>RA de Presidente Prudente</v>
          </cell>
          <cell r="M2215" t="str">
            <v>Obra Contratada a Iniciar</v>
          </cell>
          <cell r="N2215">
            <v>0.94199999999999995</v>
          </cell>
        </row>
        <row r="2216">
          <cell r="F2216" t="str">
            <v>ARTESP</v>
          </cell>
          <cell r="J2216">
            <v>363220.64189999999</v>
          </cell>
          <cell r="L2216" t="str">
            <v>RA de Presidente Prudente</v>
          </cell>
          <cell r="M2216" t="str">
            <v>Obra Contratada a Iniciar</v>
          </cell>
          <cell r="N2216">
            <v>0.4</v>
          </cell>
        </row>
        <row r="2217">
          <cell r="F2217" t="str">
            <v>ARTESP</v>
          </cell>
          <cell r="J2217">
            <v>1098747.6335</v>
          </cell>
          <cell r="L2217" t="str">
            <v>RA de Presidente Prudente</v>
          </cell>
          <cell r="M2217" t="str">
            <v>Obra Contratada a Iniciar</v>
          </cell>
          <cell r="N2217">
            <v>6.05</v>
          </cell>
        </row>
        <row r="2218">
          <cell r="F2218" t="str">
            <v>ARTESP</v>
          </cell>
          <cell r="J2218">
            <v>17601014.4991</v>
          </cell>
          <cell r="L2218" t="str">
            <v>RA de Presidente Prudente</v>
          </cell>
          <cell r="M2218" t="str">
            <v>Obra Contratada a Iniciar</v>
          </cell>
          <cell r="N2218">
            <v>33.409999999999968</v>
          </cell>
        </row>
        <row r="2219">
          <cell r="F2219" t="str">
            <v>ARTESP</v>
          </cell>
          <cell r="J2219">
            <v>25922398.8849</v>
          </cell>
          <cell r="L2219" t="str">
            <v>RA de Bauru</v>
          </cell>
          <cell r="M2219" t="str">
            <v>Obra Contratada a Iniciar</v>
          </cell>
          <cell r="N2219">
            <v>51.749999999999964</v>
          </cell>
        </row>
        <row r="2220">
          <cell r="F2220" t="str">
            <v>ARTESP</v>
          </cell>
          <cell r="J2220">
            <v>17656368.265799999</v>
          </cell>
          <cell r="L2220" t="str">
            <v>RA de Bauru</v>
          </cell>
          <cell r="M2220" t="str">
            <v>Obra Contratada a Iniciar</v>
          </cell>
          <cell r="N2220">
            <v>33.450000000000045</v>
          </cell>
        </row>
        <row r="2221">
          <cell r="F2221" t="str">
            <v>ARTESP</v>
          </cell>
          <cell r="J2221">
            <v>7720989.9062000001</v>
          </cell>
          <cell r="L2221" t="str">
            <v>RA de Campinas</v>
          </cell>
          <cell r="M2221" t="str">
            <v>Obra Contratada a Iniciar</v>
          </cell>
          <cell r="N2221">
            <v>11.155000000000001</v>
          </cell>
        </row>
        <row r="2222">
          <cell r="F2222" t="str">
            <v>ARTESP</v>
          </cell>
          <cell r="J2222">
            <v>9306024.8735000007</v>
          </cell>
          <cell r="L2222" t="str">
            <v>RA de Campinas</v>
          </cell>
          <cell r="M2222" t="str">
            <v>Obra Contratada a Iniciar</v>
          </cell>
          <cell r="N2222">
            <v>13.444999999999993</v>
          </cell>
        </row>
        <row r="2223">
          <cell r="F2223" t="str">
            <v>ARTESP</v>
          </cell>
          <cell r="J2223">
            <v>9392544.4353999998</v>
          </cell>
          <cell r="L2223" t="str">
            <v>RA de Campinas</v>
          </cell>
          <cell r="M2223" t="str">
            <v>Obra Contratada a Iniciar</v>
          </cell>
          <cell r="N2223">
            <v>13.569999999999993</v>
          </cell>
        </row>
        <row r="2224">
          <cell r="F2224" t="str">
            <v>ARTESP</v>
          </cell>
          <cell r="J2224">
            <v>7502960.9529999997</v>
          </cell>
          <cell r="L2224" t="str">
            <v>RA de Campinas</v>
          </cell>
          <cell r="M2224" t="str">
            <v>Obra Contratada a Iniciar</v>
          </cell>
          <cell r="N2224">
            <v>10.320000000000007</v>
          </cell>
        </row>
        <row r="2225">
          <cell r="F2225" t="str">
            <v>ARTESP</v>
          </cell>
          <cell r="J2225">
            <v>304548.25550000003</v>
          </cell>
          <cell r="L2225" t="str">
            <v>RA de Campinas</v>
          </cell>
          <cell r="M2225" t="str">
            <v>Obra Contratada a Iniciar</v>
          </cell>
          <cell r="N2225">
            <v>0.43999999999999773</v>
          </cell>
        </row>
        <row r="2226">
          <cell r="F2226" t="str">
            <v>ARTESP</v>
          </cell>
          <cell r="J2226">
            <v>304548.25550000003</v>
          </cell>
          <cell r="L2226" t="str">
            <v>RA de Campinas</v>
          </cell>
          <cell r="M2226" t="str">
            <v>Obra Contratada a Iniciar</v>
          </cell>
          <cell r="N2226">
            <v>0.43999999999999773</v>
          </cell>
        </row>
        <row r="2227">
          <cell r="F2227" t="str">
            <v>ARTESP</v>
          </cell>
          <cell r="J2227">
            <v>3426091.1647000001</v>
          </cell>
          <cell r="L2227" t="str">
            <v>RA de Campinas</v>
          </cell>
          <cell r="M2227" t="str">
            <v>Obra Contratada a Iniciar</v>
          </cell>
          <cell r="N2227">
            <v>6.8100000000000023</v>
          </cell>
        </row>
        <row r="2228">
          <cell r="F2228" t="str">
            <v>ARTESP</v>
          </cell>
          <cell r="J2228">
            <v>1692563.5412999999</v>
          </cell>
          <cell r="L2228" t="str">
            <v>RA de Campinas</v>
          </cell>
          <cell r="M2228" t="str">
            <v>Obra Contratada a Iniciar</v>
          </cell>
          <cell r="N2228">
            <v>0</v>
          </cell>
        </row>
        <row r="2229">
          <cell r="F2229" t="str">
            <v>ARTESP</v>
          </cell>
          <cell r="J2229">
            <v>1701805.0042000001</v>
          </cell>
          <cell r="L2229" t="str">
            <v>RA de Campinas</v>
          </cell>
          <cell r="M2229" t="str">
            <v>Obra Contratada a Iniciar</v>
          </cell>
          <cell r="N2229">
            <v>0</v>
          </cell>
        </row>
        <row r="2230">
          <cell r="F2230" t="str">
            <v>ARTESP</v>
          </cell>
          <cell r="J2230">
            <v>10299688.248</v>
          </cell>
          <cell r="L2230" t="str">
            <v>RA de Campinas</v>
          </cell>
          <cell r="M2230" t="str">
            <v>Obra Contratada a Iniciar</v>
          </cell>
          <cell r="N2230">
            <v>11.771999999999991</v>
          </cell>
        </row>
        <row r="2231">
          <cell r="F2231" t="str">
            <v>ARTESP</v>
          </cell>
          <cell r="J2231">
            <v>3716703.5018000002</v>
          </cell>
          <cell r="L2231" t="str">
            <v>RA de Campinas</v>
          </cell>
          <cell r="M2231" t="str">
            <v>Obra Contratada a Iniciar</v>
          </cell>
          <cell r="N2231">
            <v>4.2480000000000189</v>
          </cell>
        </row>
        <row r="2232">
          <cell r="F2232" t="str">
            <v>ARTESP</v>
          </cell>
          <cell r="J2232">
            <v>1701805.0042000001</v>
          </cell>
          <cell r="L2232" t="str">
            <v>RA de Campinas</v>
          </cell>
          <cell r="M2232" t="str">
            <v>Obra Contratada a Iniciar</v>
          </cell>
          <cell r="N2232">
            <v>0</v>
          </cell>
        </row>
        <row r="2233">
          <cell r="F2233" t="str">
            <v>ARTESP</v>
          </cell>
          <cell r="J2233">
            <v>20893597.676399998</v>
          </cell>
          <cell r="L2233" t="str">
            <v>RA de Campinas</v>
          </cell>
          <cell r="M2233" t="str">
            <v>Obra Contratada a Iniciar</v>
          </cell>
          <cell r="N2233">
            <v>3.7999999999999967</v>
          </cell>
        </row>
        <row r="2234">
          <cell r="F2234" t="str">
            <v>ARTESP</v>
          </cell>
          <cell r="J2234">
            <v>67079703.396899998</v>
          </cell>
          <cell r="L2234" t="str">
            <v>RA de Campinas</v>
          </cell>
          <cell r="M2234" t="str">
            <v>Obra Contratada a Iniciar</v>
          </cell>
          <cell r="N2234">
            <v>12.200000000000005</v>
          </cell>
        </row>
        <row r="2235">
          <cell r="F2235" t="str">
            <v>ARTESP</v>
          </cell>
          <cell r="J2235">
            <v>108317213.42290001</v>
          </cell>
          <cell r="L2235" t="str">
            <v>RA de Campinas</v>
          </cell>
          <cell r="M2235" t="str">
            <v>Obra Contratada a Iniciar</v>
          </cell>
          <cell r="N2235">
            <v>19.700000000000003</v>
          </cell>
        </row>
        <row r="2236">
          <cell r="F2236" t="str">
            <v>ARTESP</v>
          </cell>
          <cell r="J2236">
            <v>6790909.8729999997</v>
          </cell>
          <cell r="L2236" t="str">
            <v>RA de Bauru</v>
          </cell>
          <cell r="M2236" t="str">
            <v>Obra Contratada a Iniciar</v>
          </cell>
          <cell r="N2236">
            <v>33.450000000000045</v>
          </cell>
        </row>
        <row r="2237">
          <cell r="F2237" t="str">
            <v>ARTESP</v>
          </cell>
          <cell r="J2237">
            <v>9970152.2192000002</v>
          </cell>
          <cell r="L2237" t="str">
            <v>RA de Bauru</v>
          </cell>
          <cell r="M2237" t="str">
            <v>Obra Contratada a Iniciar</v>
          </cell>
          <cell r="N2237">
            <v>49.109999999999985</v>
          </cell>
        </row>
        <row r="2238">
          <cell r="F2238" t="str">
            <v>ARTESP</v>
          </cell>
          <cell r="J2238">
            <v>12792410.093699999</v>
          </cell>
          <cell r="L2238" t="str">
            <v>RA de Campinas</v>
          </cell>
          <cell r="M2238" t="str">
            <v>Obra Contratada a Iniciar</v>
          </cell>
          <cell r="N2238">
            <v>18.490000000000009</v>
          </cell>
        </row>
        <row r="2239">
          <cell r="F2239" t="str">
            <v>ARTESP</v>
          </cell>
          <cell r="J2239">
            <v>4714394.96</v>
          </cell>
          <cell r="L2239" t="str">
            <v>RA de Campinas</v>
          </cell>
          <cell r="M2239" t="str">
            <v>Obra Contratada a Iniciar</v>
          </cell>
          <cell r="N2239">
            <v>6.8099999999999952</v>
          </cell>
        </row>
        <row r="2240">
          <cell r="F2240" t="str">
            <v>ARTESP</v>
          </cell>
          <cell r="J2240">
            <v>15991559.485400001</v>
          </cell>
          <cell r="L2240" t="str">
            <v>RA de Campinas</v>
          </cell>
          <cell r="M2240" t="str">
            <v>Obra Contratada a Iniciar</v>
          </cell>
          <cell r="N2240">
            <v>23.100000000000009</v>
          </cell>
        </row>
        <row r="2241">
          <cell r="F2241" t="str">
            <v>ARTESP</v>
          </cell>
          <cell r="J2241">
            <v>3565218.0136000002</v>
          </cell>
          <cell r="L2241" t="str">
            <v>RA de Campinas</v>
          </cell>
          <cell r="M2241" t="str">
            <v>Obra Contratada a Iniciar</v>
          </cell>
          <cell r="N2241">
            <v>5.1499999999999915</v>
          </cell>
        </row>
        <row r="2242">
          <cell r="F2242" t="str">
            <v>ARTESP</v>
          </cell>
          <cell r="J2242">
            <v>10820134.265000001</v>
          </cell>
          <cell r="L2242" t="str">
            <v>Região Metropolitana de São Paulo</v>
          </cell>
          <cell r="M2242" t="str">
            <v>Obra Contratada a Iniciar</v>
          </cell>
          <cell r="N2242">
            <v>0</v>
          </cell>
        </row>
        <row r="2243">
          <cell r="F2243" t="str">
            <v>ARTESP</v>
          </cell>
          <cell r="J2243">
            <v>1774412.6077000001</v>
          </cell>
          <cell r="L2243" t="str">
            <v>Região Metropolitana de São Paulo</v>
          </cell>
          <cell r="M2243" t="str">
            <v>Obra Contratada a Iniciar</v>
          </cell>
          <cell r="N2243">
            <v>0</v>
          </cell>
        </row>
        <row r="2244">
          <cell r="F2244" t="str">
            <v>ARTESP</v>
          </cell>
          <cell r="J2244">
            <v>9735613.2392999995</v>
          </cell>
          <cell r="L2244" t="str">
            <v>Região Metropolitana de São Paulo</v>
          </cell>
          <cell r="M2244" t="str">
            <v>Obra Contratada a Iniciar</v>
          </cell>
          <cell r="N2244">
            <v>0</v>
          </cell>
        </row>
        <row r="2245">
          <cell r="F2245" t="str">
            <v>ARTESP</v>
          </cell>
          <cell r="J2245">
            <v>7813422.7306000004</v>
          </cell>
          <cell r="L2245" t="str">
            <v>Região Metropolitana de São Paulo</v>
          </cell>
          <cell r="M2245" t="str">
            <v>Obra Contratada a Iniciar</v>
          </cell>
          <cell r="N2245">
            <v>0</v>
          </cell>
        </row>
        <row r="2246">
          <cell r="F2246" t="str">
            <v>ARTESP</v>
          </cell>
          <cell r="J2246">
            <v>9709405.3698999994</v>
          </cell>
          <cell r="L2246" t="str">
            <v>Região Metropolitana de São Paulo</v>
          </cell>
          <cell r="M2246" t="str">
            <v>Obra Contratada a Iniciar</v>
          </cell>
          <cell r="N2246">
            <v>0</v>
          </cell>
        </row>
        <row r="2247">
          <cell r="F2247" t="str">
            <v>ARTESP</v>
          </cell>
          <cell r="J2247">
            <v>1774412.6077000001</v>
          </cell>
          <cell r="L2247" t="str">
            <v>Região Metropolitana de São Paulo</v>
          </cell>
          <cell r="M2247" t="str">
            <v>Obra Contratada a Iniciar</v>
          </cell>
          <cell r="N2247">
            <v>0</v>
          </cell>
        </row>
        <row r="2248">
          <cell r="F2248" t="str">
            <v>ARTESP</v>
          </cell>
          <cell r="J2248">
            <v>8456942.1227000002</v>
          </cell>
          <cell r="L2248" t="str">
            <v>Região Metropolitana de São Paulo</v>
          </cell>
          <cell r="M2248" t="str">
            <v>Obra Contratada a Iniciar</v>
          </cell>
          <cell r="N2248">
            <v>0</v>
          </cell>
        </row>
        <row r="2249">
          <cell r="F2249" t="str">
            <v>ARTESP</v>
          </cell>
          <cell r="J2249">
            <v>11412332.251</v>
          </cell>
          <cell r="L2249" t="str">
            <v>Região Metropolitana de São Paulo</v>
          </cell>
          <cell r="M2249" t="str">
            <v>Obra Contratada a Iniciar</v>
          </cell>
          <cell r="N2249">
            <v>0</v>
          </cell>
        </row>
        <row r="2250">
          <cell r="F2250" t="str">
            <v>ARTESP</v>
          </cell>
          <cell r="J2250">
            <v>2411340.7078999998</v>
          </cell>
          <cell r="L2250" t="str">
            <v>Região Metropolitana de São Paulo</v>
          </cell>
          <cell r="M2250" t="str">
            <v>Obra Contratada a Iniciar</v>
          </cell>
          <cell r="N2250">
            <v>0</v>
          </cell>
        </row>
        <row r="2251">
          <cell r="F2251" t="str">
            <v>ARTESP</v>
          </cell>
          <cell r="J2251">
            <v>9801480.5998999998</v>
          </cell>
          <cell r="L2251" t="str">
            <v>Região Metropolitana de São Paulo</v>
          </cell>
          <cell r="M2251" t="str">
            <v>Obra Contratada a Iniciar</v>
          </cell>
          <cell r="N2251">
            <v>0</v>
          </cell>
        </row>
        <row r="2252">
          <cell r="F2252" t="str">
            <v>ARTESP</v>
          </cell>
          <cell r="J2252">
            <v>3087176.2949999999</v>
          </cell>
          <cell r="L2252" t="str">
            <v>Região Metropolitana de São Paulo</v>
          </cell>
          <cell r="M2252" t="str">
            <v>Obra Contratada a Iniciar</v>
          </cell>
          <cell r="N2252">
            <v>0</v>
          </cell>
        </row>
        <row r="2253">
          <cell r="F2253" t="str">
            <v>ARTESP</v>
          </cell>
          <cell r="J2253">
            <v>10212533.929099999</v>
          </cell>
          <cell r="L2253" t="str">
            <v>Região Metropolitana de São Paulo</v>
          </cell>
          <cell r="M2253" t="str">
            <v>Obra Contratada a Iniciar</v>
          </cell>
          <cell r="N2253">
            <v>0</v>
          </cell>
        </row>
        <row r="2254">
          <cell r="F2254" t="str">
            <v>ARTESP</v>
          </cell>
          <cell r="J2254">
            <v>4725009.4972000001</v>
          </cell>
          <cell r="L2254" t="str">
            <v>Região Metropolitana de São Paulo</v>
          </cell>
          <cell r="M2254" t="str">
            <v>Obra Contratada a Iniciar</v>
          </cell>
          <cell r="N2254">
            <v>0</v>
          </cell>
        </row>
        <row r="2255">
          <cell r="F2255" t="str">
            <v>ARTESP</v>
          </cell>
          <cell r="J2255">
            <v>4725009.4972000001</v>
          </cell>
          <cell r="L2255" t="str">
            <v>Região Metropolitana de São Paulo</v>
          </cell>
          <cell r="M2255" t="str">
            <v>Obra Contratada a Iniciar</v>
          </cell>
          <cell r="N2255">
            <v>0</v>
          </cell>
        </row>
        <row r="2256">
          <cell r="F2256" t="str">
            <v>ARTESP</v>
          </cell>
          <cell r="J2256">
            <v>4076975.2159000002</v>
          </cell>
          <cell r="L2256" t="str">
            <v>Região Metropolitana de São Paulo</v>
          </cell>
          <cell r="M2256" t="str">
            <v>Obra Contratada a Iniciar</v>
          </cell>
          <cell r="N2256">
            <v>0</v>
          </cell>
        </row>
        <row r="2257">
          <cell r="F2257" t="str">
            <v>ARTESP</v>
          </cell>
          <cell r="J2257">
            <v>1276605.4357</v>
          </cell>
          <cell r="L2257" t="str">
            <v>Região Metropolitana de São Paulo</v>
          </cell>
          <cell r="M2257" t="str">
            <v>Obra Contratada a Iniciar</v>
          </cell>
          <cell r="N2257">
            <v>0</v>
          </cell>
        </row>
        <row r="2258">
          <cell r="F2258" t="str">
            <v>ARTESP</v>
          </cell>
          <cell r="J2258">
            <v>4725009.4972000001</v>
          </cell>
          <cell r="L2258" t="str">
            <v>Região Metropolitana de São Paulo</v>
          </cell>
          <cell r="M2258" t="str">
            <v>Obra Contratada a Iniciar</v>
          </cell>
          <cell r="N2258">
            <v>0</v>
          </cell>
        </row>
        <row r="2259">
          <cell r="F2259" t="str">
            <v>ARTESP</v>
          </cell>
          <cell r="J2259">
            <v>10212533.929099999</v>
          </cell>
          <cell r="L2259" t="str">
            <v>Região Metropolitana de São Paulo</v>
          </cell>
          <cell r="M2259" t="str">
            <v>Obra Contratada a Iniciar</v>
          </cell>
          <cell r="N2259">
            <v>0</v>
          </cell>
        </row>
        <row r="2260">
          <cell r="F2260" t="str">
            <v>ARTESP</v>
          </cell>
          <cell r="J2260">
            <v>4725009.4972000001</v>
          </cell>
          <cell r="L2260" t="str">
            <v>Região Metropolitana de São Paulo</v>
          </cell>
          <cell r="M2260" t="str">
            <v>Obra Contratada a Iniciar</v>
          </cell>
          <cell r="N2260">
            <v>0</v>
          </cell>
        </row>
        <row r="2261">
          <cell r="F2261" t="str">
            <v>ARTESP</v>
          </cell>
          <cell r="J2261">
            <v>37892235.656300001</v>
          </cell>
          <cell r="L2261" t="str">
            <v>Região Metropolitana de São Paulo</v>
          </cell>
          <cell r="M2261" t="str">
            <v>Obra Contratada a Iniciar</v>
          </cell>
          <cell r="N2261">
            <v>4.1750000000000007</v>
          </cell>
        </row>
        <row r="2262">
          <cell r="F2262" t="str">
            <v>ARTESP</v>
          </cell>
          <cell r="J2262">
            <v>4725009.4972000001</v>
          </cell>
          <cell r="L2262" t="str">
            <v>Região Metropolitana de São Paulo</v>
          </cell>
          <cell r="M2262" t="str">
            <v>Obra Contratada a Iniciar</v>
          </cell>
          <cell r="N2262">
            <v>0</v>
          </cell>
        </row>
        <row r="2263">
          <cell r="F2263" t="str">
            <v>ARTESP</v>
          </cell>
          <cell r="J2263">
            <v>4076975.2159000002</v>
          </cell>
          <cell r="L2263" t="str">
            <v>Região Metropolitana de São Paulo</v>
          </cell>
          <cell r="M2263" t="str">
            <v>Obra Contratada a Iniciar</v>
          </cell>
          <cell r="N2263">
            <v>0</v>
          </cell>
        </row>
        <row r="2264">
          <cell r="F2264" t="str">
            <v>ARTESP</v>
          </cell>
          <cell r="J2264">
            <v>4725009.4972000001</v>
          </cell>
          <cell r="L2264" t="str">
            <v>Região Metropolitana de São Paulo</v>
          </cell>
          <cell r="M2264" t="str">
            <v>Obra Contratada a Iniciar</v>
          </cell>
          <cell r="N2264">
            <v>0</v>
          </cell>
        </row>
        <row r="2265">
          <cell r="F2265" t="str">
            <v>ARTESP</v>
          </cell>
          <cell r="J2265">
            <v>1688642.5449000001</v>
          </cell>
          <cell r="L2265" t="str">
            <v>Região Metropolitana de São Paulo</v>
          </cell>
          <cell r="M2265" t="str">
            <v>Obra Contratada a Iniciar</v>
          </cell>
          <cell r="N2265">
            <v>1.5099999999999998</v>
          </cell>
        </row>
        <row r="2266">
          <cell r="F2266" t="str">
            <v>ARTESP</v>
          </cell>
          <cell r="J2266">
            <v>45836461.263899997</v>
          </cell>
          <cell r="L2266" t="str">
            <v>Região Metropolitana de São Paulo</v>
          </cell>
          <cell r="M2266" t="str">
            <v>Obra Contratada a Iniciar</v>
          </cell>
          <cell r="N2266">
            <v>5.1000000000000014</v>
          </cell>
        </row>
        <row r="2267">
          <cell r="F2267" t="str">
            <v>ARTESP</v>
          </cell>
          <cell r="J2267">
            <v>1647258059.6586001</v>
          </cell>
          <cell r="L2267" t="str">
            <v>Região Metropolitana de São Paulo</v>
          </cell>
          <cell r="M2267" t="str">
            <v>Obra Contratada a Iniciar</v>
          </cell>
          <cell r="N2267">
            <v>16.5</v>
          </cell>
        </row>
        <row r="2268">
          <cell r="F2268" t="str">
            <v>ARTESP</v>
          </cell>
          <cell r="J2268">
            <v>20889435.172699999</v>
          </cell>
          <cell r="L2268" t="str">
            <v>Região Metropolitana de São Paulo</v>
          </cell>
          <cell r="M2268" t="str">
            <v>Obra Contratada a Iniciar</v>
          </cell>
          <cell r="N2268">
            <v>2.379999999999999</v>
          </cell>
        </row>
        <row r="2269">
          <cell r="F2269" t="str">
            <v>ARTESP</v>
          </cell>
          <cell r="J2269">
            <v>102396973.6195</v>
          </cell>
          <cell r="L2269" t="str">
            <v>Região Metropolitana de São Paulo</v>
          </cell>
          <cell r="M2269" t="str">
            <v>Obra Contratada a Iniciar</v>
          </cell>
          <cell r="N2269">
            <v>10.584999999999996</v>
          </cell>
        </row>
        <row r="2270">
          <cell r="F2270" t="str">
            <v>ARTESP</v>
          </cell>
          <cell r="J2270">
            <v>62781250.106700003</v>
          </cell>
          <cell r="L2270" t="str">
            <v>Região Metropolitana de São Paulo</v>
          </cell>
          <cell r="M2270" t="str">
            <v>Obra Contratada a Iniciar</v>
          </cell>
          <cell r="N2270">
            <v>9.4500000000000028</v>
          </cell>
        </row>
        <row r="2271">
          <cell r="F2271" t="str">
            <v>ARTESP</v>
          </cell>
          <cell r="J2271">
            <v>68787966.764300004</v>
          </cell>
          <cell r="L2271" t="str">
            <v>Região Metropolitana de São Paulo</v>
          </cell>
          <cell r="M2271" t="str">
            <v>Obra Contratada a Iniciar</v>
          </cell>
          <cell r="N2271">
            <v>12.439999999999998</v>
          </cell>
        </row>
        <row r="2272">
          <cell r="F2272" t="str">
            <v>ARTESP</v>
          </cell>
          <cell r="J2272">
            <v>4076975.2159000002</v>
          </cell>
          <cell r="L2272" t="str">
            <v>Região Metropolitana de São Paulo</v>
          </cell>
          <cell r="M2272" t="str">
            <v>Obra Contratada a Iniciar</v>
          </cell>
          <cell r="N2272">
            <v>0</v>
          </cell>
        </row>
        <row r="2273">
          <cell r="F2273" t="str">
            <v>ARTESP</v>
          </cell>
          <cell r="J2273">
            <v>2445619.8059999999</v>
          </cell>
          <cell r="L2273" t="str">
            <v>Região Metropolitana de São Paulo</v>
          </cell>
          <cell r="M2273" t="str">
            <v>Obra Contratada a Iniciar</v>
          </cell>
          <cell r="N2273">
            <v>0</v>
          </cell>
        </row>
        <row r="2274">
          <cell r="F2274" t="str">
            <v>ARTESP</v>
          </cell>
          <cell r="J2274">
            <v>2445619.8059999999</v>
          </cell>
          <cell r="L2274" t="str">
            <v>Região Metropolitana de São Paulo</v>
          </cell>
          <cell r="M2274" t="str">
            <v>Obra Contratada a Iniciar</v>
          </cell>
          <cell r="N2274">
            <v>0</v>
          </cell>
        </row>
        <row r="2275">
          <cell r="F2275" t="str">
            <v>ARTESP</v>
          </cell>
          <cell r="J2275">
            <v>2445619.8059999999</v>
          </cell>
          <cell r="L2275" t="str">
            <v>Região Metropolitana de São Paulo</v>
          </cell>
          <cell r="M2275" t="str">
            <v>Obra Contratada a Iniciar</v>
          </cell>
          <cell r="N2275">
            <v>0</v>
          </cell>
        </row>
        <row r="2276">
          <cell r="F2276" t="str">
            <v>ARTESP</v>
          </cell>
          <cell r="J2276">
            <v>2445619.8059999999</v>
          </cell>
          <cell r="L2276" t="str">
            <v>Região Metropolitana de São Paulo</v>
          </cell>
          <cell r="M2276" t="str">
            <v>Obra Contratada a Iniciar</v>
          </cell>
          <cell r="N2276">
            <v>0</v>
          </cell>
        </row>
        <row r="2277">
          <cell r="F2277" t="str">
            <v>ARTESP</v>
          </cell>
          <cell r="J2277">
            <v>2445619.8059999999</v>
          </cell>
          <cell r="L2277" t="str">
            <v>Região Metropolitana de São Paulo</v>
          </cell>
          <cell r="M2277" t="str">
            <v>Obra Contratada a Iniciar</v>
          </cell>
          <cell r="N2277">
            <v>0</v>
          </cell>
        </row>
        <row r="2278">
          <cell r="F2278" t="str">
            <v>ARTESP</v>
          </cell>
          <cell r="J2278">
            <v>4725009.4972000001</v>
          </cell>
          <cell r="L2278" t="str">
            <v>Região Metropolitana de São Paulo</v>
          </cell>
          <cell r="M2278" t="str">
            <v>Obra Contratada a Iniciar</v>
          </cell>
          <cell r="N2278">
            <v>0</v>
          </cell>
        </row>
        <row r="2279">
          <cell r="F2279" t="str">
            <v>ARTESP</v>
          </cell>
          <cell r="J2279">
            <v>4725009.4972000001</v>
          </cell>
          <cell r="L2279" t="str">
            <v>Região Metropolitana de São Paulo</v>
          </cell>
          <cell r="M2279" t="str">
            <v>Obra Contratada a Iniciar</v>
          </cell>
          <cell r="N2279">
            <v>0</v>
          </cell>
        </row>
        <row r="2280">
          <cell r="F2280" t="str">
            <v>ARTESP</v>
          </cell>
          <cell r="J2280">
            <v>4725009.4972000001</v>
          </cell>
          <cell r="L2280" t="str">
            <v>Região Metropolitana de São Paulo</v>
          </cell>
          <cell r="M2280" t="str">
            <v>Obra Contratada a Iniciar</v>
          </cell>
          <cell r="N2280">
            <v>0</v>
          </cell>
        </row>
        <row r="2281">
          <cell r="F2281" t="str">
            <v>ARTESP</v>
          </cell>
          <cell r="J2281">
            <v>6099813.0577999996</v>
          </cell>
          <cell r="L2281" t="str">
            <v>Região Metropolitana de São Paulo</v>
          </cell>
          <cell r="M2281" t="str">
            <v>Obra Contratada a Iniciar</v>
          </cell>
          <cell r="N2281">
            <v>0</v>
          </cell>
        </row>
        <row r="2282">
          <cell r="F2282" t="str">
            <v>ARTESP</v>
          </cell>
          <cell r="J2282">
            <v>6809799.0543999998</v>
          </cell>
          <cell r="L2282" t="str">
            <v>Região Metropolitana de São Paulo</v>
          </cell>
          <cell r="M2282" t="str">
            <v>Obra Contratada a Iniciar</v>
          </cell>
          <cell r="N2282">
            <v>0</v>
          </cell>
        </row>
        <row r="2283">
          <cell r="F2283" t="str">
            <v>ARTESP</v>
          </cell>
          <cell r="J2283">
            <v>40186824.668700002</v>
          </cell>
          <cell r="L2283" t="str">
            <v>Região Metropolitana de São Paulo</v>
          </cell>
          <cell r="M2283" t="str">
            <v>Obra Contratada a Iniciar</v>
          </cell>
          <cell r="N2283">
            <v>3.5899999999999981</v>
          </cell>
        </row>
        <row r="2284">
          <cell r="F2284" t="str">
            <v>ARTESP</v>
          </cell>
          <cell r="J2284">
            <v>24758381.553100001</v>
          </cell>
          <cell r="L2284" t="str">
            <v>Região Metropolitana de São Paulo</v>
          </cell>
          <cell r="M2284" t="str">
            <v>Obra Contratada a Iniciar</v>
          </cell>
          <cell r="N2284">
            <v>4.18</v>
          </cell>
        </row>
        <row r="2285">
          <cell r="F2285" t="str">
            <v>ARTESP</v>
          </cell>
          <cell r="J2285">
            <v>136107701.7024</v>
          </cell>
          <cell r="L2285" t="str">
            <v>Região Metropolitana de São Paulo</v>
          </cell>
          <cell r="M2285" t="str">
            <v>Obra Contratada a Iniciar</v>
          </cell>
          <cell r="N2285">
            <v>10.579999999999998</v>
          </cell>
        </row>
        <row r="2286">
          <cell r="F2286" t="str">
            <v>ARTESP</v>
          </cell>
          <cell r="J2286">
            <v>2744321.7280999999</v>
          </cell>
          <cell r="L2286" t="str">
            <v>Região Metropolitana de São Paulo</v>
          </cell>
          <cell r="M2286" t="str">
            <v>Obra Contratada a Iniciar</v>
          </cell>
          <cell r="N2286">
            <v>0.49000000000000199</v>
          </cell>
        </row>
        <row r="2287">
          <cell r="F2287" t="str">
            <v>ARTESP</v>
          </cell>
          <cell r="J2287">
            <v>90662136.207399994</v>
          </cell>
          <cell r="L2287" t="str">
            <v>Região Metropolitana de São Paulo</v>
          </cell>
          <cell r="M2287" t="str">
            <v>Obra Contratada a Iniciar</v>
          </cell>
          <cell r="N2287">
            <v>0</v>
          </cell>
        </row>
        <row r="2288">
          <cell r="F2288" t="str">
            <v>ARTESP</v>
          </cell>
          <cell r="J2288">
            <v>164250231.49070001</v>
          </cell>
          <cell r="L2288" t="str">
            <v>Região Metropolitana de São Paulo</v>
          </cell>
          <cell r="M2288" t="str">
            <v>Obra Contratada a Iniciar</v>
          </cell>
        </row>
        <row r="2289">
          <cell r="F2289" t="str">
            <v>ARTESP</v>
          </cell>
          <cell r="J2289">
            <v>90482225.059400007</v>
          </cell>
          <cell r="L2289" t="str">
            <v>Região Metropolitana de São Paulo</v>
          </cell>
          <cell r="M2289" t="str">
            <v>Obra Contratada a Iniciar</v>
          </cell>
        </row>
        <row r="2290">
          <cell r="F2290" t="str">
            <v>ARTESP</v>
          </cell>
          <cell r="J2290">
            <v>10349092.174000001</v>
          </cell>
          <cell r="L2290" t="str">
            <v>RA de Campinas</v>
          </cell>
          <cell r="M2290" t="str">
            <v>Obra Contratada a Iniciar</v>
          </cell>
          <cell r="N2290">
            <v>10.210000000000001</v>
          </cell>
        </row>
        <row r="2291">
          <cell r="F2291" t="str">
            <v>ARTESP</v>
          </cell>
          <cell r="J2291">
            <v>10349092.174000001</v>
          </cell>
          <cell r="L2291" t="str">
            <v>RA de Campinas</v>
          </cell>
          <cell r="M2291" t="str">
            <v>Obra Contratada a Iniciar</v>
          </cell>
          <cell r="N2291">
            <v>10.210000000000001</v>
          </cell>
        </row>
        <row r="2292">
          <cell r="F2292" t="str">
            <v>ARTESP</v>
          </cell>
          <cell r="J2292">
            <v>5564790.9988000002</v>
          </cell>
          <cell r="L2292" t="str">
            <v>RA de Campinas</v>
          </cell>
          <cell r="M2292" t="str">
            <v>Obra Contratada a Iniciar</v>
          </cell>
          <cell r="N2292">
            <v>5.4899999999999984</v>
          </cell>
        </row>
        <row r="2293">
          <cell r="F2293" t="str">
            <v>ARTESP</v>
          </cell>
          <cell r="J2293">
            <v>10349092.174000001</v>
          </cell>
          <cell r="L2293" t="str">
            <v>RA de Campinas</v>
          </cell>
          <cell r="M2293" t="str">
            <v>Obra Contratada a Iniciar</v>
          </cell>
          <cell r="N2293">
            <v>10.210000000000001</v>
          </cell>
        </row>
        <row r="2294">
          <cell r="F2294" t="str">
            <v>ARTESP</v>
          </cell>
          <cell r="J2294">
            <v>5564790.9988000002</v>
          </cell>
          <cell r="L2294" t="str">
            <v>RA de Campinas</v>
          </cell>
          <cell r="M2294" t="str">
            <v>Obra Contratada a Iniciar</v>
          </cell>
          <cell r="N2294">
            <v>5.4899999999999984</v>
          </cell>
        </row>
        <row r="2295">
          <cell r="F2295" t="str">
            <v>ARTESP</v>
          </cell>
          <cell r="J2295">
            <v>5564790.9988000002</v>
          </cell>
          <cell r="L2295" t="str">
            <v>RA de Campinas</v>
          </cell>
          <cell r="M2295" t="str">
            <v>Obra Contratada a Iniciar</v>
          </cell>
          <cell r="N2295">
            <v>5.4899999999999984</v>
          </cell>
        </row>
        <row r="2296">
          <cell r="F2296" t="str">
            <v>ARTESP</v>
          </cell>
          <cell r="J2296">
            <v>8445758.9004999995</v>
          </cell>
          <cell r="L2296" t="str">
            <v>RA de Campinas</v>
          </cell>
          <cell r="M2296" t="str">
            <v>Obra Contratada a Iniciar</v>
          </cell>
          <cell r="N2296">
            <v>12.200000000000005</v>
          </cell>
        </row>
        <row r="2297">
          <cell r="F2297" t="str">
            <v>ARTESP</v>
          </cell>
          <cell r="J2297">
            <v>14053189.126399999</v>
          </cell>
          <cell r="L2297" t="str">
            <v>RA de Campinas</v>
          </cell>
          <cell r="M2297" t="str">
            <v>Obra Contratada a Iniciar</v>
          </cell>
          <cell r="N2297">
            <v>20.299999999999997</v>
          </cell>
        </row>
        <row r="2298">
          <cell r="F2298" t="str">
            <v>ARTESP</v>
          </cell>
          <cell r="J2298">
            <v>8445758.9004999995</v>
          </cell>
          <cell r="L2298" t="str">
            <v>RA de Campinas</v>
          </cell>
          <cell r="M2298" t="str">
            <v>Obra Contratada a Iniciar</v>
          </cell>
          <cell r="N2298">
            <v>12.200000000000005</v>
          </cell>
        </row>
        <row r="2299">
          <cell r="F2299" t="str">
            <v>ARTESP</v>
          </cell>
          <cell r="J2299">
            <v>13637824.0495</v>
          </cell>
          <cell r="L2299" t="str">
            <v>RA de Campinas</v>
          </cell>
          <cell r="M2299" t="str">
            <v>Obra Contratada a Iniciar</v>
          </cell>
          <cell r="N2299">
            <v>19.700000000000003</v>
          </cell>
        </row>
        <row r="2300">
          <cell r="F2300" t="str">
            <v>ARTESP</v>
          </cell>
          <cell r="J2300">
            <v>7827601.2616999997</v>
          </cell>
          <cell r="L2300" t="str">
            <v>Região Metropolitana de São Paulo</v>
          </cell>
          <cell r="M2300" t="str">
            <v>Obra Contratada a Iniciar</v>
          </cell>
          <cell r="N2300">
            <v>1.6100000000000012</v>
          </cell>
        </row>
        <row r="2301">
          <cell r="F2301" t="str">
            <v>ARTESP</v>
          </cell>
          <cell r="J2301">
            <v>4725009.4972000001</v>
          </cell>
          <cell r="L2301" t="str">
            <v>Região Metropolitana de São Paulo</v>
          </cell>
          <cell r="M2301" t="str">
            <v>Obra Contratada a Iniciar</v>
          </cell>
          <cell r="N2301">
            <v>0</v>
          </cell>
        </row>
        <row r="2302">
          <cell r="F2302" t="str">
            <v>ARTESP</v>
          </cell>
          <cell r="J2302">
            <v>9185960.0052000005</v>
          </cell>
          <cell r="L2302" t="str">
            <v>Região Metropolitana de São Paulo</v>
          </cell>
          <cell r="M2302" t="str">
            <v>Obra Contratada a Iniciar</v>
          </cell>
          <cell r="N2302">
            <v>1.5099999999999998</v>
          </cell>
        </row>
        <row r="2303">
          <cell r="F2303" t="str">
            <v>ARTESP</v>
          </cell>
          <cell r="J2303">
            <v>23660690.534699999</v>
          </cell>
          <cell r="L2303" t="str">
            <v>Região Metropolitana de São Paulo</v>
          </cell>
          <cell r="M2303" t="str">
            <v>Obra Contratada a Iniciar</v>
          </cell>
          <cell r="N2303">
            <v>4.18</v>
          </cell>
        </row>
        <row r="2304">
          <cell r="F2304" t="str">
            <v>ARTESP</v>
          </cell>
          <cell r="J2304">
            <v>6809799.0543999998</v>
          </cell>
          <cell r="L2304" t="str">
            <v>Região Metropolitana de São Paulo</v>
          </cell>
          <cell r="M2304" t="str">
            <v>Obra Contratada a Iniciar</v>
          </cell>
          <cell r="N2304">
            <v>0</v>
          </cell>
        </row>
        <row r="2305">
          <cell r="F2305" t="str">
            <v>ARTESP</v>
          </cell>
          <cell r="J2305">
            <v>4725009.4972000001</v>
          </cell>
          <cell r="L2305" t="str">
            <v>Região Metropolitana de São Paulo</v>
          </cell>
          <cell r="M2305" t="str">
            <v>Obra Contratada a Iniciar</v>
          </cell>
          <cell r="N2305">
            <v>0</v>
          </cell>
        </row>
        <row r="2306">
          <cell r="F2306" t="str">
            <v>ARTESP</v>
          </cell>
          <cell r="J2306">
            <v>11256812.1634</v>
          </cell>
          <cell r="L2306" t="str">
            <v>Região Metropolitana de São Paulo</v>
          </cell>
          <cell r="M2306" t="str">
            <v>Obra Contratada a Iniciar</v>
          </cell>
          <cell r="N2306">
            <v>0</v>
          </cell>
        </row>
        <row r="2307">
          <cell r="F2307" t="str">
            <v>ARTESP</v>
          </cell>
          <cell r="J2307">
            <v>9609954.0927000009</v>
          </cell>
          <cell r="L2307" t="str">
            <v>Região Metropolitana de São Paulo</v>
          </cell>
          <cell r="M2307" t="str">
            <v>Obra Contratada a Iniciar</v>
          </cell>
          <cell r="N2307">
            <v>0</v>
          </cell>
        </row>
        <row r="2308">
          <cell r="F2308" t="str">
            <v>ARTESP</v>
          </cell>
          <cell r="J2308">
            <v>4077883.1468000002</v>
          </cell>
          <cell r="L2308" t="str">
            <v>Região Metropolitana de São Paulo</v>
          </cell>
          <cell r="M2308" t="str">
            <v>Obra Contratada a Iniciar</v>
          </cell>
          <cell r="N2308">
            <v>0</v>
          </cell>
        </row>
        <row r="2309">
          <cell r="F2309" t="str">
            <v>ARTESP</v>
          </cell>
          <cell r="J2309">
            <v>10212533.929099999</v>
          </cell>
          <cell r="L2309" t="str">
            <v>Região Metropolitana de São Paulo</v>
          </cell>
          <cell r="M2309" t="str">
            <v>Obra Contratada a Iniciar</v>
          </cell>
          <cell r="N2309">
            <v>0</v>
          </cell>
        </row>
        <row r="2310">
          <cell r="F2310" t="str">
            <v>ARTESP</v>
          </cell>
          <cell r="J2310">
            <v>4419348.4038000004</v>
          </cell>
          <cell r="L2310" t="str">
            <v>Região Metropolitana de São Paulo</v>
          </cell>
          <cell r="M2310" t="str">
            <v>Obra Contratada a Iniciar</v>
          </cell>
          <cell r="N2310">
            <v>0</v>
          </cell>
        </row>
        <row r="2311">
          <cell r="F2311" t="str">
            <v>ARTESP</v>
          </cell>
          <cell r="J2311">
            <v>3290316.9419</v>
          </cell>
          <cell r="L2311" t="str">
            <v>Região Metropolitana de São Paulo</v>
          </cell>
          <cell r="M2311" t="str">
            <v>Obra Contratada a Iniciar</v>
          </cell>
          <cell r="N2311">
            <v>0</v>
          </cell>
        </row>
        <row r="2312">
          <cell r="F2312" t="str">
            <v>ARTESP</v>
          </cell>
          <cell r="J2312">
            <v>4725009.4972000001</v>
          </cell>
          <cell r="L2312" t="str">
            <v>Região Metropolitana de São Paulo</v>
          </cell>
          <cell r="M2312" t="str">
            <v>Obra Contratada a Iniciar</v>
          </cell>
          <cell r="N2312">
            <v>0</v>
          </cell>
        </row>
        <row r="2313">
          <cell r="F2313" t="str">
            <v>ARTESP</v>
          </cell>
          <cell r="J2313">
            <v>11412332.251</v>
          </cell>
          <cell r="L2313" t="str">
            <v>Região Metropolitana de São Paulo</v>
          </cell>
          <cell r="M2313" t="str">
            <v>Obra Contratada a Iniciar</v>
          </cell>
          <cell r="N2313">
            <v>0</v>
          </cell>
        </row>
        <row r="2314">
          <cell r="F2314" t="str">
            <v>ARTESP</v>
          </cell>
          <cell r="J2314">
            <v>6116311.7204</v>
          </cell>
          <cell r="L2314" t="str">
            <v>Região Metropolitana de São Paulo</v>
          </cell>
          <cell r="M2314" t="str">
            <v>Obra Contratada a Iniciar</v>
          </cell>
          <cell r="N2314">
            <v>0</v>
          </cell>
        </row>
        <row r="2315">
          <cell r="F2315" t="str">
            <v>ARTESP</v>
          </cell>
          <cell r="J2315">
            <v>6512942.0505999997</v>
          </cell>
          <cell r="L2315" t="str">
            <v>Região Metropolitana de São Paulo</v>
          </cell>
          <cell r="M2315" t="str">
            <v>Obra Contratada a Iniciar</v>
          </cell>
          <cell r="N2315">
            <v>0</v>
          </cell>
        </row>
        <row r="2316">
          <cell r="F2316" t="str">
            <v>ARTESP</v>
          </cell>
          <cell r="J2316">
            <v>3737204.2467</v>
          </cell>
          <cell r="L2316" t="str">
            <v>Região Metropolitana de São Paulo</v>
          </cell>
          <cell r="M2316" t="str">
            <v>Obra Contratada a Iniciar</v>
          </cell>
          <cell r="N2316">
            <v>0</v>
          </cell>
        </row>
        <row r="2317">
          <cell r="F2317" t="str">
            <v>ARTESP</v>
          </cell>
          <cell r="J2317">
            <v>9856808.4239000008</v>
          </cell>
          <cell r="L2317" t="str">
            <v>Região Metropolitana de São Paulo</v>
          </cell>
          <cell r="M2317" t="str">
            <v>Obra Contratada a Iniciar</v>
          </cell>
          <cell r="N2317">
            <v>0</v>
          </cell>
        </row>
        <row r="2318">
          <cell r="F2318" t="str">
            <v>ARTESP</v>
          </cell>
          <cell r="J2318">
            <v>16192926.6327</v>
          </cell>
          <cell r="L2318" t="str">
            <v>Região Metropolitana de São Paulo</v>
          </cell>
          <cell r="M2318" t="str">
            <v>Obra Contratada a Iniciar</v>
          </cell>
          <cell r="N2318">
            <v>0.84999999999999964</v>
          </cell>
        </row>
        <row r="2319">
          <cell r="F2319" t="str">
            <v>ARTESP</v>
          </cell>
          <cell r="J2319">
            <v>12526613.854800001</v>
          </cell>
          <cell r="L2319" t="str">
            <v>Região Metropolitana de São Paulo</v>
          </cell>
          <cell r="M2319" t="str">
            <v>Obra Contratada a Iniciar</v>
          </cell>
          <cell r="N2319">
            <v>1.6100000000000012</v>
          </cell>
        </row>
        <row r="2320">
          <cell r="F2320" t="str">
            <v>ARTESP</v>
          </cell>
          <cell r="J2320">
            <v>32447602.055799998</v>
          </cell>
          <cell r="L2320" t="str">
            <v>Região Metropolitana de São Paulo</v>
          </cell>
          <cell r="M2320" t="str">
            <v>Obra Contratada a Iniciar</v>
          </cell>
          <cell r="N2320">
            <v>3.5899999999999981</v>
          </cell>
        </row>
        <row r="2321">
          <cell r="F2321" t="str">
            <v>ARTESP</v>
          </cell>
          <cell r="J2321">
            <v>171164936.94229999</v>
          </cell>
          <cell r="L2321" t="str">
            <v>Região Metropolitana de São Paulo</v>
          </cell>
          <cell r="M2321" t="str">
            <v>Obra Contratada a Iniciar</v>
          </cell>
          <cell r="N2321">
            <v>10.579999999999998</v>
          </cell>
        </row>
        <row r="2322">
          <cell r="F2322" t="str">
            <v>ARTESP</v>
          </cell>
          <cell r="J2322">
            <v>312000000</v>
          </cell>
          <cell r="L2322" t="str">
            <v>RA de Sorocaba</v>
          </cell>
          <cell r="M2322" t="str">
            <v>Em Estudo / Licitação em Andamento</v>
          </cell>
          <cell r="N2322">
            <v>20.800000000000011</v>
          </cell>
        </row>
        <row r="2323">
          <cell r="F2323" t="str">
            <v>ARTESP</v>
          </cell>
          <cell r="J2323">
            <v>501750000</v>
          </cell>
          <cell r="L2323" t="str">
            <v>RA de Sorocaba</v>
          </cell>
          <cell r="M2323" t="str">
            <v>Em Estudo / Licitação em Andamento</v>
          </cell>
          <cell r="N2323">
            <v>33.449999999999989</v>
          </cell>
        </row>
        <row r="2324">
          <cell r="F2324" t="str">
            <v>ARTESP</v>
          </cell>
          <cell r="J2324">
            <v>132000000</v>
          </cell>
          <cell r="L2324" t="str">
            <v>RA de Sorocaba</v>
          </cell>
          <cell r="M2324" t="str">
            <v>Em Estudo / Licitação em Andamento</v>
          </cell>
          <cell r="N2324">
            <v>8.8000000000000114</v>
          </cell>
        </row>
        <row r="2325">
          <cell r="F2325" t="str">
            <v>ARTESP</v>
          </cell>
          <cell r="J2325">
            <v>21321546.060199998</v>
          </cell>
          <cell r="L2325" t="str">
            <v>RA de Bauru</v>
          </cell>
          <cell r="M2325" t="str">
            <v>Obra Contratada a Iniciar</v>
          </cell>
          <cell r="N2325">
            <v>25</v>
          </cell>
        </row>
        <row r="2326">
          <cell r="F2326" t="str">
            <v>ARTESP</v>
          </cell>
          <cell r="J2326">
            <v>67832355.264200002</v>
          </cell>
          <cell r="L2326" t="str">
            <v>RA de Campinas</v>
          </cell>
          <cell r="M2326" t="str">
            <v>Obra Contratada a Iniciar</v>
          </cell>
          <cell r="N2326">
            <v>41</v>
          </cell>
        </row>
        <row r="2327">
          <cell r="F2327" t="str">
            <v>ARTESP</v>
          </cell>
          <cell r="J2327">
            <v>28898284.041700002</v>
          </cell>
          <cell r="L2327" t="str">
            <v>RA de Marília</v>
          </cell>
          <cell r="M2327" t="str">
            <v>Obra Contratada a Iniciar</v>
          </cell>
          <cell r="N2327">
            <v>42</v>
          </cell>
        </row>
        <row r="2328">
          <cell r="F2328" t="str">
            <v>ARTESP</v>
          </cell>
          <cell r="J2328">
            <v>20082090.368299998</v>
          </cell>
          <cell r="L2328" t="str">
            <v>RA de Campinas</v>
          </cell>
          <cell r="M2328" t="str">
            <v>Obra Contratada a Iniciar</v>
          </cell>
          <cell r="N2328">
            <v>13.848000000000011</v>
          </cell>
        </row>
        <row r="2329">
          <cell r="F2329" t="str">
            <v>ARTESP</v>
          </cell>
          <cell r="J2329">
            <v>7303423.7714999998</v>
          </cell>
          <cell r="L2329" t="str">
            <v>RA de Campinas</v>
          </cell>
          <cell r="M2329" t="str">
            <v>Obra Contratada a Iniciar</v>
          </cell>
          <cell r="N2329">
            <v>18</v>
          </cell>
        </row>
        <row r="2330">
          <cell r="F2330" t="str">
            <v>ARTESP</v>
          </cell>
          <cell r="J2330">
            <v>33845439.642099999</v>
          </cell>
          <cell r="L2330" t="str">
            <v>RA de Campinas</v>
          </cell>
          <cell r="M2330" t="str">
            <v>Obra Contratada a Iniciar</v>
          </cell>
          <cell r="N2330">
            <v>20.180000000000007</v>
          </cell>
        </row>
        <row r="2331">
          <cell r="F2331" t="str">
            <v>ARTESP</v>
          </cell>
          <cell r="J2331">
            <v>139707257.51910001</v>
          </cell>
          <cell r="L2331" t="str">
            <v>RA de Bauru</v>
          </cell>
          <cell r="M2331" t="str">
            <v>Obra Contratada a Iniciar</v>
          </cell>
          <cell r="N2331">
            <v>53.498999999999967</v>
          </cell>
        </row>
        <row r="2332">
          <cell r="F2332" t="str">
            <v>ARTESP</v>
          </cell>
          <cell r="J2332">
            <v>174517642.36790001</v>
          </cell>
          <cell r="L2332" t="str">
            <v>RA de Presidente Prudente</v>
          </cell>
          <cell r="M2332" t="str">
            <v>Obra Contratada a Iniciar</v>
          </cell>
          <cell r="N2332">
            <v>74.550000000000011</v>
          </cell>
        </row>
        <row r="2333">
          <cell r="F2333" t="str">
            <v>ARTESP</v>
          </cell>
          <cell r="J2333">
            <v>48131228.542099997</v>
          </cell>
          <cell r="L2333" t="str">
            <v>RA de Bauru</v>
          </cell>
          <cell r="M2333" t="str">
            <v>Obra Contratada a Iniciar</v>
          </cell>
          <cell r="N2333">
            <v>17.899999999999999</v>
          </cell>
        </row>
        <row r="2334">
          <cell r="F2334" t="str">
            <v>ARTESP</v>
          </cell>
          <cell r="J2334">
            <v>11594174.279999999</v>
          </cell>
          <cell r="L2334" t="str">
            <v>RA de Campinas</v>
          </cell>
          <cell r="M2334" t="str">
            <v>Obra Contratada a Iniciar</v>
          </cell>
          <cell r="N2334">
            <v>0</v>
          </cell>
        </row>
        <row r="2335">
          <cell r="F2335" t="str">
            <v>ARTESP</v>
          </cell>
          <cell r="J2335">
            <v>83630487.707599998</v>
          </cell>
          <cell r="L2335" t="str">
            <v>RA de Campinas</v>
          </cell>
          <cell r="M2335" t="str">
            <v>Obra Contratada a Iniciar</v>
          </cell>
          <cell r="N2335">
            <v>41</v>
          </cell>
        </row>
        <row r="2336">
          <cell r="F2336" t="str">
            <v>ARTESP</v>
          </cell>
          <cell r="J2336">
            <v>33845439.642099999</v>
          </cell>
          <cell r="L2336" t="str">
            <v>RA de Presidente Prudente</v>
          </cell>
          <cell r="M2336" t="str">
            <v>Obra Contratada a Iniciar</v>
          </cell>
          <cell r="N2336">
            <v>74.550000000000011</v>
          </cell>
        </row>
        <row r="2337">
          <cell r="F2337" t="str">
            <v>ARTESP</v>
          </cell>
          <cell r="J2337">
            <v>21910271.098499998</v>
          </cell>
          <cell r="L2337" t="str">
            <v>RA de Bauru</v>
          </cell>
          <cell r="M2337" t="str">
            <v>Obra Contratada a Iniciar</v>
          </cell>
          <cell r="N2337">
            <v>143.61000000000001</v>
          </cell>
        </row>
        <row r="2338">
          <cell r="F2338" t="str">
            <v>ARTESP</v>
          </cell>
          <cell r="J2338">
            <v>11559313.5043</v>
          </cell>
          <cell r="L2338" t="str">
            <v>RA de Campinas</v>
          </cell>
          <cell r="M2338" t="str">
            <v>Obra Contratada a Iniciar</v>
          </cell>
          <cell r="N2338">
            <v>20.5</v>
          </cell>
        </row>
        <row r="2339">
          <cell r="F2339" t="str">
            <v>ARTESP</v>
          </cell>
          <cell r="J2339">
            <v>17373831.0931</v>
          </cell>
          <cell r="L2339" t="str">
            <v>RA de Campinas</v>
          </cell>
          <cell r="M2339" t="str">
            <v>Obra Contratada a Iniciar</v>
          </cell>
          <cell r="N2339">
            <v>19</v>
          </cell>
        </row>
        <row r="2340">
          <cell r="F2340" t="str">
            <v>ARTESP</v>
          </cell>
          <cell r="J2340">
            <v>0</v>
          </cell>
          <cell r="L2340" t="str">
            <v>RA de Bauru</v>
          </cell>
          <cell r="M2340" t="str">
            <v>Obra Contratada a Iniciar</v>
          </cell>
          <cell r="N2340">
            <v>21.25</v>
          </cell>
        </row>
        <row r="2341">
          <cell r="F2341" t="str">
            <v>ARTESP</v>
          </cell>
          <cell r="J2341">
            <v>0</v>
          </cell>
          <cell r="L2341" t="str">
            <v>RA de Campinas</v>
          </cell>
          <cell r="M2341" t="str">
            <v>Obra Contratada a Iniciar</v>
          </cell>
          <cell r="N2341">
            <v>19.518000000000001</v>
          </cell>
        </row>
        <row r="2342">
          <cell r="F2342" t="str">
            <v>ARTESP</v>
          </cell>
          <cell r="J2342">
            <v>243632551.10069999</v>
          </cell>
          <cell r="L2342" t="str">
            <v>RA de Campinas</v>
          </cell>
          <cell r="M2342" t="str">
            <v>Obra Contratada a Iniciar</v>
          </cell>
          <cell r="N2342">
            <v>20.180000000000007</v>
          </cell>
        </row>
        <row r="2343">
          <cell r="F2343" t="str">
            <v>ARTESP</v>
          </cell>
          <cell r="J2343">
            <v>182778686.8608</v>
          </cell>
          <cell r="L2343" t="str">
            <v>RA de Presidente Prudente</v>
          </cell>
          <cell r="M2343" t="str">
            <v>Obra Contratada a Iniciar</v>
          </cell>
          <cell r="N2343">
            <v>16</v>
          </cell>
        </row>
        <row r="2344">
          <cell r="F2344" t="str">
            <v>ARTESP</v>
          </cell>
          <cell r="J2344">
            <v>438370878.30790001</v>
          </cell>
          <cell r="L2344" t="str">
            <v>RA de Presidente Prudente</v>
          </cell>
          <cell r="M2344" t="str">
            <v>Obra Contratada a Iniciar</v>
          </cell>
          <cell r="N2344">
            <v>19</v>
          </cell>
        </row>
        <row r="2345">
          <cell r="F2345" t="str">
            <v>ARTESP</v>
          </cell>
          <cell r="J2345">
            <v>2035822.5523000001</v>
          </cell>
          <cell r="L2345" t="str">
            <v>RA de Marília</v>
          </cell>
          <cell r="M2345" t="str">
            <v>Obra Contratada a Iniciar</v>
          </cell>
          <cell r="N2345">
            <v>42</v>
          </cell>
        </row>
        <row r="2346">
          <cell r="F2346" t="str">
            <v>ARTESP</v>
          </cell>
          <cell r="J2346">
            <v>25362508.9344</v>
          </cell>
          <cell r="L2346" t="str">
            <v>RA de Campinas</v>
          </cell>
          <cell r="M2346" t="str">
            <v>Obra Contratada a Iniciar</v>
          </cell>
          <cell r="N2346">
            <v>13.848000000000011</v>
          </cell>
        </row>
        <row r="2347">
          <cell r="F2347" t="str">
            <v>ARTESP</v>
          </cell>
          <cell r="J2347">
            <v>5977758.4164000005</v>
          </cell>
          <cell r="L2347" t="str">
            <v>RA de Campinas</v>
          </cell>
          <cell r="M2347" t="str">
            <v>Obra Contratada a Iniciar</v>
          </cell>
          <cell r="N2347">
            <v>18</v>
          </cell>
        </row>
        <row r="2348">
          <cell r="F2348" t="str">
            <v>ARTESP</v>
          </cell>
          <cell r="J2348">
            <v>281802901.10189998</v>
          </cell>
          <cell r="L2348" t="str">
            <v>RA de Campinas</v>
          </cell>
          <cell r="M2348" t="str">
            <v>Obra Contratada a Iniciar</v>
          </cell>
          <cell r="N2348">
            <v>20.180000000000007</v>
          </cell>
        </row>
        <row r="2349">
          <cell r="F2349" t="str">
            <v>ARTESP</v>
          </cell>
          <cell r="J2349">
            <v>50429820.949500002</v>
          </cell>
          <cell r="L2349" t="str">
            <v>RA de Bauru</v>
          </cell>
          <cell r="M2349" t="str">
            <v>Obra Contratada a Iniciar</v>
          </cell>
          <cell r="N2349">
            <v>46.519999999999982</v>
          </cell>
        </row>
        <row r="2350">
          <cell r="F2350" t="str">
            <v>ARTESP</v>
          </cell>
          <cell r="J2350">
            <v>40427039.695600003</v>
          </cell>
          <cell r="L2350" t="str">
            <v>RA de Marília</v>
          </cell>
          <cell r="M2350" t="str">
            <v>Obra Contratada a Iniciar</v>
          </cell>
          <cell r="N2350">
            <v>110.97000000000004</v>
          </cell>
        </row>
        <row r="2351">
          <cell r="F2351" t="str">
            <v>ARTESP</v>
          </cell>
          <cell r="J2351">
            <v>294164891.81980002</v>
          </cell>
          <cell r="L2351" t="str">
            <v>RA de Marília</v>
          </cell>
          <cell r="M2351" t="str">
            <v>Obra Contratada a Iniciar</v>
          </cell>
          <cell r="N2351">
            <v>66.5</v>
          </cell>
        </row>
        <row r="2352">
          <cell r="F2352" t="str">
            <v>ARTESP</v>
          </cell>
          <cell r="J2352">
            <v>472775974.26160002</v>
          </cell>
          <cell r="L2352" t="str">
            <v>RA de Presidente Prudente</v>
          </cell>
          <cell r="M2352" t="str">
            <v>Obra Contratada a Iniciar</v>
          </cell>
          <cell r="N2352">
            <v>78</v>
          </cell>
        </row>
        <row r="2353">
          <cell r="F2353" t="str">
            <v>ARTESP</v>
          </cell>
          <cell r="J2353">
            <v>351402014.76349998</v>
          </cell>
          <cell r="L2353" t="str">
            <v>RA de Presidente Prudente</v>
          </cell>
          <cell r="M2353" t="str">
            <v>Obra Contratada a Iniciar</v>
          </cell>
          <cell r="N2353">
            <v>54.121999999999957</v>
          </cell>
        </row>
        <row r="2354">
          <cell r="F2354" t="str">
            <v>ARTESP</v>
          </cell>
          <cell r="J2354">
            <v>0</v>
          </cell>
          <cell r="L2354" t="str">
            <v>RA de Marília</v>
          </cell>
          <cell r="M2354" t="str">
            <v>Obra Contratada a Iniciar</v>
          </cell>
          <cell r="N2354">
            <v>45.360000000000014</v>
          </cell>
        </row>
        <row r="2355">
          <cell r="F2355" t="str">
            <v>ARTESP</v>
          </cell>
          <cell r="J2355">
            <v>7167661.8135000002</v>
          </cell>
          <cell r="L2355" t="str">
            <v>RA de Marília</v>
          </cell>
          <cell r="M2355" t="str">
            <v>Obra Contratada a Iniciar</v>
          </cell>
          <cell r="N2355">
            <v>3</v>
          </cell>
        </row>
        <row r="2356">
          <cell r="F2356" t="str">
            <v>ARTESP</v>
          </cell>
          <cell r="J2356">
            <v>259474037.25189999</v>
          </cell>
          <cell r="L2356" t="str">
            <v>RA de Marília</v>
          </cell>
          <cell r="M2356" t="str">
            <v>Obra Contratada a Iniciar</v>
          </cell>
          <cell r="N2356">
            <v>42</v>
          </cell>
        </row>
        <row r="2357">
          <cell r="F2357" t="str">
            <v>ARTESP</v>
          </cell>
          <cell r="J2357">
            <v>335618736.8761</v>
          </cell>
          <cell r="L2357" t="str">
            <v>RA de Bauru</v>
          </cell>
          <cell r="M2357" t="str">
            <v>Obra Contratada a Iniciar</v>
          </cell>
          <cell r="N2357">
            <v>53.377999999999986</v>
          </cell>
        </row>
        <row r="2358">
          <cell r="F2358" t="str">
            <v>ARTESP</v>
          </cell>
          <cell r="J2358">
            <v>127507747.0132</v>
          </cell>
          <cell r="L2358" t="str">
            <v>RA de Bauru</v>
          </cell>
          <cell r="M2358" t="str">
            <v>Obra Contratada a Iniciar</v>
          </cell>
          <cell r="N2358">
            <v>24.324000000000002</v>
          </cell>
        </row>
        <row r="2359">
          <cell r="F2359" t="str">
            <v>ARTESP</v>
          </cell>
          <cell r="J2359">
            <v>230876511.14739999</v>
          </cell>
          <cell r="L2359" t="str">
            <v>RA de Campinas</v>
          </cell>
          <cell r="M2359" t="str">
            <v>Obra Contratada a Iniciar</v>
          </cell>
          <cell r="N2359">
            <v>41.048000000000002</v>
          </cell>
        </row>
        <row r="2360">
          <cell r="F2360" t="str">
            <v>ARTESP</v>
          </cell>
          <cell r="J2360">
            <v>49532259.071999997</v>
          </cell>
          <cell r="L2360" t="str">
            <v>RA de Campinas</v>
          </cell>
          <cell r="M2360" t="str">
            <v>Obra Contratada a Iniciar</v>
          </cell>
          <cell r="N2360">
            <v>16.054000000000002</v>
          </cell>
        </row>
        <row r="2361">
          <cell r="F2361" t="str">
            <v>ARTESP</v>
          </cell>
          <cell r="J2361">
            <v>95772279.5255</v>
          </cell>
          <cell r="L2361" t="str">
            <v>RA de Bauru</v>
          </cell>
          <cell r="M2361" t="str">
            <v>Obra Contratada a Iniciar</v>
          </cell>
          <cell r="N2361">
            <v>21.25</v>
          </cell>
        </row>
        <row r="2362">
          <cell r="F2362" t="str">
            <v>ARTESP</v>
          </cell>
          <cell r="J2362">
            <v>11559313.576199999</v>
          </cell>
          <cell r="L2362" t="str">
            <v>RA de Bauru</v>
          </cell>
          <cell r="M2362" t="str">
            <v>Obra Contratada a Iniciar</v>
          </cell>
          <cell r="N2362">
            <v>21.25</v>
          </cell>
        </row>
        <row r="2363">
          <cell r="F2363" t="str">
            <v>ARTESP</v>
          </cell>
          <cell r="J2363">
            <v>29703637.182500001</v>
          </cell>
          <cell r="L2363" t="str">
            <v>RA de Marília</v>
          </cell>
          <cell r="M2363" t="str">
            <v>Obra Contratada a Iniciar</v>
          </cell>
          <cell r="N2363">
            <v>42.450000000000045</v>
          </cell>
        </row>
        <row r="2364">
          <cell r="F2364" t="str">
            <v>ARTESP</v>
          </cell>
          <cell r="J2364">
            <v>28968005.4342</v>
          </cell>
          <cell r="L2364" t="str">
            <v>RA de Bauru</v>
          </cell>
          <cell r="M2364" t="str">
            <v>Obra Contratada a Iniciar</v>
          </cell>
          <cell r="N2364">
            <v>21.25</v>
          </cell>
        </row>
        <row r="2365">
          <cell r="F2365" t="str">
            <v>ARTESP</v>
          </cell>
          <cell r="J2365">
            <v>85491732.121900007</v>
          </cell>
          <cell r="L2365" t="str">
            <v>RA de Marília</v>
          </cell>
          <cell r="M2365" t="str">
            <v>Obra Contratada a Iniciar</v>
          </cell>
          <cell r="N2365">
            <v>110.97000000000004</v>
          </cell>
        </row>
        <row r="2366">
          <cell r="F2366" t="str">
            <v>ARTESP</v>
          </cell>
          <cell r="J2366">
            <v>2064381.1873000001</v>
          </cell>
          <cell r="L2366" t="str">
            <v>RA de Marília</v>
          </cell>
          <cell r="M2366" t="str">
            <v>Obra Contratada a Iniciar</v>
          </cell>
          <cell r="N2366">
            <v>0</v>
          </cell>
        </row>
        <row r="2367">
          <cell r="F2367" t="str">
            <v>ARTESP</v>
          </cell>
          <cell r="J2367">
            <v>2064381.1873000001</v>
          </cell>
          <cell r="L2367" t="str">
            <v>RA de Marília</v>
          </cell>
          <cell r="M2367" t="str">
            <v>Obra Contratada a Iniciar</v>
          </cell>
          <cell r="N2367">
            <v>0</v>
          </cell>
        </row>
        <row r="2368">
          <cell r="F2368" t="str">
            <v>ARTESP</v>
          </cell>
          <cell r="J2368">
            <v>2064381.1873000001</v>
          </cell>
          <cell r="L2368" t="str">
            <v>RA de Marília</v>
          </cell>
          <cell r="M2368" t="str">
            <v>Obra Contratada a Iniciar</v>
          </cell>
          <cell r="N2368">
            <v>0</v>
          </cell>
        </row>
        <row r="2369">
          <cell r="F2369" t="str">
            <v>ARTESP</v>
          </cell>
          <cell r="J2369">
            <v>2064381.1873000001</v>
          </cell>
          <cell r="L2369" t="str">
            <v>RA de Presidente Prudente</v>
          </cell>
          <cell r="M2369" t="str">
            <v>Obra Contratada a Iniciar</v>
          </cell>
          <cell r="N2369">
            <v>0</v>
          </cell>
        </row>
        <row r="2370">
          <cell r="F2370" t="str">
            <v>ARTESP</v>
          </cell>
          <cell r="J2370">
            <v>2064381.1873000001</v>
          </cell>
          <cell r="L2370" t="str">
            <v>RA de Presidente Prudente</v>
          </cell>
          <cell r="M2370" t="str">
            <v>Obra Contratada a Iniciar</v>
          </cell>
          <cell r="N2370">
            <v>0</v>
          </cell>
        </row>
        <row r="2371">
          <cell r="F2371" t="str">
            <v>ARTESP</v>
          </cell>
          <cell r="J2371">
            <v>2064381.1873000001</v>
          </cell>
          <cell r="L2371" t="str">
            <v>RA de Presidente Prudente</v>
          </cell>
          <cell r="M2371" t="str">
            <v>Obra Contratada a Iniciar</v>
          </cell>
          <cell r="N2371">
            <v>0</v>
          </cell>
        </row>
        <row r="2372">
          <cell r="F2372" t="str">
            <v>ARTESP</v>
          </cell>
          <cell r="J2372">
            <v>2064381.1873000001</v>
          </cell>
          <cell r="L2372" t="str">
            <v>RA de Presidente Prudente</v>
          </cell>
          <cell r="M2372" t="str">
            <v>Obra Contratada a Iniciar</v>
          </cell>
          <cell r="N2372">
            <v>0</v>
          </cell>
        </row>
        <row r="2373">
          <cell r="F2373" t="str">
            <v>ARTESP</v>
          </cell>
          <cell r="J2373">
            <v>2064381.1873000001</v>
          </cell>
          <cell r="L2373" t="str">
            <v>RA de Marília</v>
          </cell>
          <cell r="M2373" t="str">
            <v>Obra Contratada a Iniciar</v>
          </cell>
          <cell r="N2373">
            <v>0</v>
          </cell>
        </row>
        <row r="2374">
          <cell r="F2374" t="str">
            <v>ARTESP</v>
          </cell>
          <cell r="J2374">
            <v>2064381.1873000001</v>
          </cell>
          <cell r="L2374" t="str">
            <v>RA de Presidente Prudente</v>
          </cell>
          <cell r="M2374" t="str">
            <v>Obra Contratada a Iniciar</v>
          </cell>
          <cell r="N2374">
            <v>0</v>
          </cell>
        </row>
        <row r="2375">
          <cell r="F2375" t="str">
            <v>ARTESP</v>
          </cell>
          <cell r="J2375">
            <v>2064381.1873000001</v>
          </cell>
          <cell r="L2375" t="str">
            <v>RA de Presidente Prudente</v>
          </cell>
          <cell r="M2375" t="str">
            <v>Obra Contratada a Iniciar</v>
          </cell>
          <cell r="N2375">
            <v>0</v>
          </cell>
        </row>
        <row r="2376">
          <cell r="F2376" t="str">
            <v>ARTESP</v>
          </cell>
          <cell r="J2376">
            <v>2064381.1873000001</v>
          </cell>
          <cell r="L2376" t="str">
            <v>RA de Bauru</v>
          </cell>
          <cell r="M2376" t="str">
            <v>Obra Contratada a Iniciar</v>
          </cell>
          <cell r="N2376">
            <v>0</v>
          </cell>
        </row>
        <row r="2377">
          <cell r="F2377" t="str">
            <v>ARTESP</v>
          </cell>
          <cell r="J2377">
            <v>2064381.1873000001</v>
          </cell>
          <cell r="L2377" t="str">
            <v>RA de Campinas</v>
          </cell>
          <cell r="M2377" t="str">
            <v>Obra Contratada a Iniciar</v>
          </cell>
          <cell r="N2377">
            <v>0</v>
          </cell>
        </row>
        <row r="2378">
          <cell r="F2378" t="str">
            <v>ARTESP</v>
          </cell>
          <cell r="J2378">
            <v>2064381.1873000001</v>
          </cell>
          <cell r="L2378" t="str">
            <v>RA de Campinas</v>
          </cell>
          <cell r="M2378" t="str">
            <v>Obra Contratada a Iniciar</v>
          </cell>
          <cell r="N2378">
            <v>0</v>
          </cell>
        </row>
        <row r="2379">
          <cell r="F2379" t="str">
            <v>ARTESP</v>
          </cell>
          <cell r="J2379">
            <v>2064381.1873000001</v>
          </cell>
          <cell r="L2379" t="str">
            <v>RA de Campinas</v>
          </cell>
          <cell r="M2379" t="str">
            <v>Obra Contratada a Iniciar</v>
          </cell>
          <cell r="N2379">
            <v>0</v>
          </cell>
        </row>
        <row r="2380">
          <cell r="F2380" t="str">
            <v>ARTESP</v>
          </cell>
          <cell r="J2380">
            <v>2064381.1873000001</v>
          </cell>
          <cell r="L2380" t="str">
            <v>RA de Campinas</v>
          </cell>
          <cell r="M2380" t="str">
            <v>Obra Contratada a Iniciar</v>
          </cell>
          <cell r="N2380">
            <v>0</v>
          </cell>
        </row>
        <row r="2381">
          <cell r="F2381" t="str">
            <v>ARTESP</v>
          </cell>
          <cell r="J2381">
            <v>2064381.1873000001</v>
          </cell>
          <cell r="L2381" t="str">
            <v>RA de Campinas</v>
          </cell>
          <cell r="M2381" t="str">
            <v>Obra Contratada a Iniciar</v>
          </cell>
          <cell r="N2381">
            <v>0</v>
          </cell>
        </row>
        <row r="2382">
          <cell r="F2382" t="str">
            <v>ARTESP</v>
          </cell>
          <cell r="J2382">
            <v>2064381.1873000001</v>
          </cell>
          <cell r="L2382" t="str">
            <v>RA de Presidente Prudente</v>
          </cell>
          <cell r="M2382" t="str">
            <v>Obra Contratada a Iniciar</v>
          </cell>
          <cell r="N2382">
            <v>0</v>
          </cell>
        </row>
        <row r="2383">
          <cell r="F2383" t="str">
            <v>ARTESP</v>
          </cell>
          <cell r="J2383">
            <v>2064381.1873000001</v>
          </cell>
          <cell r="L2383" t="str">
            <v>RA de Bauru</v>
          </cell>
          <cell r="M2383" t="str">
            <v>Obra Contratada a Iniciar</v>
          </cell>
          <cell r="N2383">
            <v>0</v>
          </cell>
        </row>
        <row r="2384">
          <cell r="F2384" t="str">
            <v>ARTESP</v>
          </cell>
          <cell r="J2384">
            <v>2064381.1873000001</v>
          </cell>
          <cell r="L2384" t="str">
            <v>RA de Bauru</v>
          </cell>
          <cell r="M2384" t="str">
            <v>Obra Contratada a Iniciar</v>
          </cell>
          <cell r="N2384">
            <v>0</v>
          </cell>
        </row>
        <row r="2385">
          <cell r="F2385" t="str">
            <v>ARTESP</v>
          </cell>
          <cell r="J2385">
            <v>2064381.1873000001</v>
          </cell>
          <cell r="L2385" t="str">
            <v>RA de Marília</v>
          </cell>
          <cell r="M2385" t="str">
            <v>Obra Contratada a Iniciar</v>
          </cell>
          <cell r="N2385">
            <v>0</v>
          </cell>
        </row>
        <row r="2386">
          <cell r="F2386" t="str">
            <v>ARTESP</v>
          </cell>
          <cell r="J2386">
            <v>5621695.54</v>
          </cell>
          <cell r="L2386" t="str">
            <v>RA de Marília</v>
          </cell>
          <cell r="M2386" t="str">
            <v>Obra Contratada a Iniciar</v>
          </cell>
          <cell r="N2386">
            <v>3</v>
          </cell>
        </row>
        <row r="2387">
          <cell r="F2387" t="str">
            <v>ARTESP</v>
          </cell>
          <cell r="J2387">
            <v>3761420.3672000002</v>
          </cell>
          <cell r="L2387" t="str">
            <v>RA de Campinas</v>
          </cell>
          <cell r="M2387" t="str">
            <v>Obra Contratada a Iniciar</v>
          </cell>
          <cell r="N2387">
            <v>0</v>
          </cell>
        </row>
        <row r="2388">
          <cell r="F2388" t="str">
            <v>ARTESP</v>
          </cell>
          <cell r="J2388">
            <v>64070934.897</v>
          </cell>
          <cell r="L2388" t="str">
            <v>RA de Campinas</v>
          </cell>
          <cell r="M2388" t="str">
            <v>Obra Contratada a Iniciar</v>
          </cell>
          <cell r="N2388">
            <v>41</v>
          </cell>
        </row>
        <row r="2389">
          <cell r="F2389" t="str">
            <v>ARTESP</v>
          </cell>
          <cell r="J2389">
            <v>341029528.18349999</v>
          </cell>
          <cell r="L2389" t="str">
            <v>RA de Presidente Prudente</v>
          </cell>
          <cell r="M2389" t="str">
            <v>Obra Contratada a Iniciar</v>
          </cell>
          <cell r="N2389">
            <v>74.550000000000011</v>
          </cell>
        </row>
        <row r="2390">
          <cell r="F2390" t="str">
            <v>ARTESP</v>
          </cell>
          <cell r="J2390">
            <v>11284261.3687</v>
          </cell>
          <cell r="L2390" t="str">
            <v>RA de Bauru</v>
          </cell>
          <cell r="M2390" t="str">
            <v>Obra Contratada a Iniciar</v>
          </cell>
          <cell r="N2390">
            <v>143.61000000000001</v>
          </cell>
        </row>
        <row r="2391">
          <cell r="F2391" t="str">
            <v>ARTESP</v>
          </cell>
          <cell r="J2391">
            <v>2035822.5523000001</v>
          </cell>
          <cell r="L2391" t="str">
            <v>RA de Campinas</v>
          </cell>
          <cell r="M2391" t="str">
            <v>Obra Contratada a Iniciar</v>
          </cell>
          <cell r="N2391">
            <v>19</v>
          </cell>
        </row>
        <row r="2392">
          <cell r="F2392" t="str">
            <v>ARTESP</v>
          </cell>
          <cell r="J2392">
            <v>2646388.1589000002</v>
          </cell>
          <cell r="L2392" t="str">
            <v>RA de Bauru</v>
          </cell>
          <cell r="M2392" t="str">
            <v>Obra Contratada a Iniciar</v>
          </cell>
          <cell r="N2392">
            <v>3.3290000000000077</v>
          </cell>
        </row>
        <row r="2393">
          <cell r="F2393" t="str">
            <v>ARTESP</v>
          </cell>
          <cell r="J2393">
            <v>5678544.5144999996</v>
          </cell>
          <cell r="L2393" t="str">
            <v>RA de Bauru</v>
          </cell>
          <cell r="M2393" t="str">
            <v>Obra Contratada a Iniciar</v>
          </cell>
          <cell r="N2393">
            <v>21.25</v>
          </cell>
        </row>
        <row r="2394">
          <cell r="F2394" t="str">
            <v>ARTESP</v>
          </cell>
          <cell r="J2394">
            <v>3711538.9643000001</v>
          </cell>
          <cell r="L2394" t="str">
            <v>RA de Campinas</v>
          </cell>
          <cell r="M2394" t="str">
            <v>Obra Contratada a Iniciar</v>
          </cell>
          <cell r="N2394">
            <v>28.800000000000011</v>
          </cell>
        </row>
        <row r="2395">
          <cell r="F2395" t="str">
            <v>ARTESP</v>
          </cell>
          <cell r="J2395">
            <v>18168337.594000001</v>
          </cell>
          <cell r="L2395" t="str">
            <v>RA de Campinas</v>
          </cell>
          <cell r="M2395" t="str">
            <v>Obra Contratada a Iniciar</v>
          </cell>
          <cell r="N2395">
            <v>74.550000000000011</v>
          </cell>
        </row>
        <row r="2396">
          <cell r="F2396" t="str">
            <v>ARTESP</v>
          </cell>
          <cell r="J2396">
            <v>7303423.7932000002</v>
          </cell>
          <cell r="L2396" t="str">
            <v>RA de Marília</v>
          </cell>
          <cell r="M2396" t="str">
            <v>Obra Contratada a Iniciar</v>
          </cell>
          <cell r="N2396">
            <v>110.97000000000004</v>
          </cell>
        </row>
        <row r="2397">
          <cell r="F2397" t="str">
            <v>ARTESP</v>
          </cell>
          <cell r="J2397">
            <v>40827804.748899996</v>
          </cell>
          <cell r="L2397" t="str">
            <v>RA de Presidente Prudente</v>
          </cell>
          <cell r="M2397" t="str">
            <v>Obra Contratada a Iniciar</v>
          </cell>
          <cell r="N2397">
            <v>0</v>
          </cell>
        </row>
        <row r="2398">
          <cell r="F2398" t="str">
            <v>ARTESP</v>
          </cell>
          <cell r="J2398">
            <v>129621131.25570001</v>
          </cell>
          <cell r="L2398" t="str">
            <v>RA de Marília</v>
          </cell>
          <cell r="M2398" t="str">
            <v>Obra Contratada a Iniciar</v>
          </cell>
          <cell r="N2398">
            <v>0</v>
          </cell>
        </row>
        <row r="2399">
          <cell r="F2399" t="str">
            <v>ARTESP</v>
          </cell>
          <cell r="J2399">
            <v>201311180.95649999</v>
          </cell>
          <cell r="L2399" t="str">
            <v>RA de Presidente Prudente</v>
          </cell>
          <cell r="M2399" t="str">
            <v>Obra Contratada a Iniciar</v>
          </cell>
          <cell r="N2399">
            <v>78</v>
          </cell>
        </row>
        <row r="2400">
          <cell r="F2400" t="str">
            <v>ARTESP</v>
          </cell>
          <cell r="J2400">
            <v>129517922.26620001</v>
          </cell>
          <cell r="L2400" t="str">
            <v>RA de Presidente Prudente</v>
          </cell>
          <cell r="M2400" t="str">
            <v>Obra Contratada a Iniciar</v>
          </cell>
          <cell r="N2400">
            <v>39.170000000000016</v>
          </cell>
        </row>
        <row r="2401">
          <cell r="F2401" t="str">
            <v>ARTESP</v>
          </cell>
          <cell r="J2401">
            <v>0</v>
          </cell>
          <cell r="L2401" t="str">
            <v>RA de Marília</v>
          </cell>
          <cell r="M2401" t="str">
            <v>Obra Contratada a Iniciar</v>
          </cell>
          <cell r="N2401">
            <v>43.210000000000029</v>
          </cell>
        </row>
        <row r="2402">
          <cell r="F2402" t="str">
            <v>ARTESP</v>
          </cell>
          <cell r="J2402">
            <v>20442940.9617</v>
          </cell>
          <cell r="L2402" t="str">
            <v>RA de Campinas</v>
          </cell>
          <cell r="M2402" t="str">
            <v>Obra Contratada a Iniciar</v>
          </cell>
          <cell r="N2402">
            <v>41.120999999999995</v>
          </cell>
        </row>
        <row r="2403">
          <cell r="F2403" t="str">
            <v>ARTESP</v>
          </cell>
          <cell r="J2403">
            <v>67865099.773800001</v>
          </cell>
          <cell r="L2403" t="str">
            <v>RA de Marília</v>
          </cell>
          <cell r="M2403" t="str">
            <v>Obra Contratada a Iniciar</v>
          </cell>
          <cell r="N2403">
            <v>42</v>
          </cell>
        </row>
        <row r="2404">
          <cell r="F2404" t="str">
            <v>ARTESP</v>
          </cell>
          <cell r="J2404">
            <v>57675971.049099997</v>
          </cell>
          <cell r="L2404" t="str">
            <v>RA de Presidente Prudente</v>
          </cell>
          <cell r="M2404" t="str">
            <v>Obra Contratada a Iniciar</v>
          </cell>
          <cell r="N2404">
            <v>55</v>
          </cell>
        </row>
        <row r="2405">
          <cell r="F2405" t="str">
            <v>ARTESP</v>
          </cell>
          <cell r="J2405">
            <v>65581501.260799997</v>
          </cell>
          <cell r="L2405" t="str">
            <v>RA de Presidente Prudente</v>
          </cell>
          <cell r="M2405" t="str">
            <v>Obra Contratada a Iniciar</v>
          </cell>
          <cell r="N2405">
            <v>78</v>
          </cell>
        </row>
        <row r="2406">
          <cell r="F2406" t="str">
            <v>ARTESP</v>
          </cell>
          <cell r="J2406">
            <v>37053442.634199999</v>
          </cell>
          <cell r="L2406" t="str">
            <v>RA de Marília</v>
          </cell>
          <cell r="M2406" t="str">
            <v>Obra Contratada a Iniciar</v>
          </cell>
          <cell r="N2406">
            <v>61.28000000000003</v>
          </cell>
        </row>
        <row r="2407">
          <cell r="F2407" t="str">
            <v>ARTESP</v>
          </cell>
          <cell r="J2407">
            <v>213106.39129999999</v>
          </cell>
          <cell r="L2407" t="str">
            <v>RA de Presidente Prudente</v>
          </cell>
          <cell r="M2407" t="str">
            <v>Obra Contratada a Iniciar</v>
          </cell>
          <cell r="N2407">
            <v>0</v>
          </cell>
        </row>
        <row r="2408">
          <cell r="F2408" t="str">
            <v>ARTESP</v>
          </cell>
          <cell r="J2408">
            <v>213106.39129999999</v>
          </cell>
          <cell r="L2408" t="str">
            <v>RA de Presidente Prudente</v>
          </cell>
          <cell r="M2408" t="str">
            <v>Obra Contratada a Iniciar</v>
          </cell>
          <cell r="N2408">
            <v>0</v>
          </cell>
        </row>
        <row r="2409">
          <cell r="F2409" t="str">
            <v>ARTESP</v>
          </cell>
          <cell r="J2409">
            <v>213106.39129999999</v>
          </cell>
          <cell r="L2409" t="str">
            <v>RA de Bauru</v>
          </cell>
          <cell r="M2409" t="str">
            <v>Obra Contratada a Iniciar</v>
          </cell>
          <cell r="N2409">
            <v>0</v>
          </cell>
        </row>
        <row r="2410">
          <cell r="F2410" t="str">
            <v>ARTESP</v>
          </cell>
          <cell r="J2410">
            <v>213106.39129999999</v>
          </cell>
          <cell r="L2410" t="str">
            <v>RA de Presidente Prudente</v>
          </cell>
          <cell r="M2410" t="str">
            <v>Obra Contratada a Iniciar</v>
          </cell>
          <cell r="N2410">
            <v>0</v>
          </cell>
        </row>
        <row r="2411">
          <cell r="F2411" t="str">
            <v>ARTESP</v>
          </cell>
          <cell r="J2411">
            <v>213106.39129999999</v>
          </cell>
          <cell r="L2411" t="str">
            <v>RA de Campinas</v>
          </cell>
          <cell r="M2411" t="str">
            <v>Obra Contratada a Iniciar</v>
          </cell>
          <cell r="N2411">
            <v>33.47999999999999</v>
          </cell>
        </row>
        <row r="2412">
          <cell r="F2412" t="str">
            <v>ARTESP</v>
          </cell>
          <cell r="J2412">
            <v>213106.39129999999</v>
          </cell>
          <cell r="L2412" t="str">
            <v>RA de Campinas</v>
          </cell>
          <cell r="M2412" t="str">
            <v>Obra Contratada a Iniciar</v>
          </cell>
          <cell r="N2412">
            <v>16.443000000000012</v>
          </cell>
        </row>
        <row r="2413">
          <cell r="F2413" t="str">
            <v>ARTESP</v>
          </cell>
          <cell r="J2413">
            <v>213106.39129999999</v>
          </cell>
          <cell r="L2413" t="str">
            <v>RA Central</v>
          </cell>
          <cell r="M2413" t="str">
            <v>Obra Contratada a Iniciar</v>
          </cell>
          <cell r="N2413">
            <v>10.800000000000011</v>
          </cell>
        </row>
        <row r="2414">
          <cell r="F2414" t="str">
            <v>ARTESP</v>
          </cell>
          <cell r="J2414">
            <v>213106.39129999999</v>
          </cell>
          <cell r="L2414" t="str">
            <v>RA de Presidente Prudente</v>
          </cell>
          <cell r="M2414" t="str">
            <v>Obra Contratada a Iniciar</v>
          </cell>
          <cell r="N2414">
            <v>0</v>
          </cell>
        </row>
        <row r="2415">
          <cell r="F2415" t="str">
            <v>ARTESP</v>
          </cell>
          <cell r="J2415">
            <v>213106.39129999999</v>
          </cell>
          <cell r="L2415" t="str">
            <v>RA de Campinas</v>
          </cell>
          <cell r="M2415" t="str">
            <v>Obra Contratada a Iniciar</v>
          </cell>
          <cell r="N2415">
            <v>12.420999999999992</v>
          </cell>
        </row>
        <row r="2416">
          <cell r="F2416" t="str">
            <v>ARTESP</v>
          </cell>
          <cell r="J2416">
            <v>80766.618700000006</v>
          </cell>
          <cell r="L2416" t="str">
            <v>RA de Campinas</v>
          </cell>
          <cell r="M2416" t="str">
            <v>Obra Contratada a Iniciar</v>
          </cell>
          <cell r="N2416">
            <v>0</v>
          </cell>
        </row>
        <row r="2417">
          <cell r="F2417" t="str">
            <v>ARTESP</v>
          </cell>
          <cell r="J2417">
            <v>80766.618700000006</v>
          </cell>
          <cell r="L2417" t="str">
            <v>RA de Campinas</v>
          </cell>
          <cell r="M2417" t="str">
            <v>Obra Contratada a Iniciar</v>
          </cell>
          <cell r="N2417">
            <v>0</v>
          </cell>
        </row>
        <row r="2418">
          <cell r="F2418" t="str">
            <v>ARTESP</v>
          </cell>
          <cell r="J2418">
            <v>80766.618700000006</v>
          </cell>
          <cell r="L2418" t="str">
            <v>RA de Campinas</v>
          </cell>
          <cell r="M2418" t="str">
            <v>Obra Contratada a Iniciar</v>
          </cell>
          <cell r="N2418">
            <v>0</v>
          </cell>
        </row>
        <row r="2419">
          <cell r="F2419" t="str">
            <v>ARTESP</v>
          </cell>
          <cell r="J2419">
            <v>80766.618700000006</v>
          </cell>
          <cell r="L2419" t="str">
            <v>RA de Presidente Prudente</v>
          </cell>
          <cell r="M2419" t="str">
            <v>Obra Contratada a Iniciar</v>
          </cell>
          <cell r="N2419">
            <v>0</v>
          </cell>
        </row>
        <row r="2420">
          <cell r="F2420" t="str">
            <v>ARTESP</v>
          </cell>
          <cell r="J2420">
            <v>204933.57029999999</v>
          </cell>
          <cell r="L2420" t="str">
            <v>RA de Presidente Prudente</v>
          </cell>
          <cell r="M2420" t="str">
            <v>Obra Contratada a Iniciar</v>
          </cell>
          <cell r="N2420">
            <v>31</v>
          </cell>
        </row>
        <row r="2421">
          <cell r="F2421" t="str">
            <v>ARTESP</v>
          </cell>
          <cell r="J2421">
            <v>338140.34879999998</v>
          </cell>
          <cell r="L2421" t="str">
            <v>RA de Marília</v>
          </cell>
          <cell r="M2421" t="str">
            <v>Obra Contratada a Iniciar</v>
          </cell>
          <cell r="N2421">
            <v>42</v>
          </cell>
        </row>
        <row r="2422">
          <cell r="F2422" t="str">
            <v>ARTESP</v>
          </cell>
          <cell r="J2422">
            <v>338140.34879999998</v>
          </cell>
          <cell r="L2422" t="str">
            <v>RA de Campinas</v>
          </cell>
          <cell r="M2422" t="str">
            <v>Obra Contratada a Iniciar</v>
          </cell>
          <cell r="N2422">
            <v>13.848000000000011</v>
          </cell>
        </row>
        <row r="2423">
          <cell r="F2423" t="str">
            <v>ARTESP</v>
          </cell>
          <cell r="J2423">
            <v>80766.618700000006</v>
          </cell>
          <cell r="L2423" t="str">
            <v>RA de Campinas</v>
          </cell>
          <cell r="M2423" t="str">
            <v>Obra Contratada a Iniciar</v>
          </cell>
          <cell r="N2423">
            <v>0</v>
          </cell>
        </row>
        <row r="2424">
          <cell r="F2424" t="str">
            <v>ARTESP</v>
          </cell>
          <cell r="J2424">
            <v>213106.39129999999</v>
          </cell>
          <cell r="L2424" t="str">
            <v>RA de Campinas</v>
          </cell>
          <cell r="M2424" t="str">
            <v>Obra Contratada a Iniciar</v>
          </cell>
          <cell r="N2424">
            <v>0</v>
          </cell>
        </row>
        <row r="2425">
          <cell r="F2425" t="str">
            <v>ARTESP</v>
          </cell>
          <cell r="J2425">
            <v>197390.3792</v>
          </cell>
          <cell r="L2425" t="str">
            <v>RA de Presidente Prudente</v>
          </cell>
          <cell r="M2425" t="str">
            <v>Obra Contratada a Iniciar</v>
          </cell>
          <cell r="N2425">
            <v>0</v>
          </cell>
        </row>
        <row r="2426">
          <cell r="F2426" t="str">
            <v>ARTESP</v>
          </cell>
          <cell r="J2426">
            <v>197390.3792</v>
          </cell>
          <cell r="L2426" t="str">
            <v>RA de Presidente Prudente</v>
          </cell>
          <cell r="M2426" t="str">
            <v>Obra Contratada a Iniciar</v>
          </cell>
          <cell r="N2426">
            <v>0</v>
          </cell>
        </row>
        <row r="2427">
          <cell r="F2427" t="str">
            <v>ARTESP</v>
          </cell>
          <cell r="J2427">
            <v>80766.618700000006</v>
          </cell>
          <cell r="L2427" t="str">
            <v>RA de Presidente Prudente</v>
          </cell>
          <cell r="M2427" t="str">
            <v>Obra Contratada a Iniciar</v>
          </cell>
          <cell r="N2427">
            <v>0</v>
          </cell>
        </row>
        <row r="2428">
          <cell r="F2428" t="str">
            <v>ARTESP</v>
          </cell>
          <cell r="J2428">
            <v>80766.618700000006</v>
          </cell>
          <cell r="L2428" t="str">
            <v>RA de Presidente Prudente</v>
          </cell>
          <cell r="M2428" t="str">
            <v>Obra Contratada a Iniciar</v>
          </cell>
          <cell r="N2428">
            <v>0</v>
          </cell>
        </row>
        <row r="2429">
          <cell r="F2429" t="str">
            <v>ARTESP</v>
          </cell>
          <cell r="J2429">
            <v>80766.618700000006</v>
          </cell>
          <cell r="L2429" t="str">
            <v>RA de Campinas</v>
          </cell>
          <cell r="M2429" t="str">
            <v>Obra Contratada a Iniciar</v>
          </cell>
          <cell r="N2429">
            <v>0</v>
          </cell>
        </row>
        <row r="2430">
          <cell r="F2430" t="str">
            <v>ARTESP</v>
          </cell>
          <cell r="J2430">
            <v>64865.934000000001</v>
          </cell>
          <cell r="L2430" t="str">
            <v>RA de Campinas</v>
          </cell>
          <cell r="M2430" t="str">
            <v>Obra Contratada a Iniciar</v>
          </cell>
          <cell r="N2430">
            <v>0</v>
          </cell>
        </row>
        <row r="2431">
          <cell r="F2431" t="str">
            <v>ARTESP</v>
          </cell>
          <cell r="J2431">
            <v>80766.618700000006</v>
          </cell>
          <cell r="L2431" t="str">
            <v>RA de Campinas</v>
          </cell>
          <cell r="M2431" t="str">
            <v>Obra Contratada a Iniciar</v>
          </cell>
          <cell r="N2431">
            <v>0</v>
          </cell>
        </row>
        <row r="2432">
          <cell r="F2432" t="str">
            <v>ARTESP</v>
          </cell>
          <cell r="J2432">
            <v>80766.618700000006</v>
          </cell>
          <cell r="L2432" t="str">
            <v>RA de Campinas</v>
          </cell>
          <cell r="M2432" t="str">
            <v>Obra Contratada a Iniciar</v>
          </cell>
          <cell r="N2432">
            <v>0</v>
          </cell>
        </row>
        <row r="2433">
          <cell r="F2433" t="str">
            <v>ARTESP</v>
          </cell>
          <cell r="J2433">
            <v>64865.934000000001</v>
          </cell>
          <cell r="L2433" t="str">
            <v>RA de Campinas</v>
          </cell>
          <cell r="M2433" t="str">
            <v>Obra Contratada a Iniciar</v>
          </cell>
          <cell r="N2433">
            <v>0</v>
          </cell>
        </row>
        <row r="2434">
          <cell r="F2434" t="str">
            <v>ARTESP</v>
          </cell>
          <cell r="J2434">
            <v>197390.3792</v>
          </cell>
          <cell r="L2434" t="str">
            <v>RA de Presidente Prudente</v>
          </cell>
          <cell r="M2434" t="str">
            <v>Obra Contratada a Iniciar</v>
          </cell>
          <cell r="N2434">
            <v>0</v>
          </cell>
        </row>
        <row r="2435">
          <cell r="F2435" t="str">
            <v>ARTESP</v>
          </cell>
          <cell r="J2435">
            <v>197390.3792</v>
          </cell>
          <cell r="L2435" t="str">
            <v>RA de Presidente Prudente</v>
          </cell>
          <cell r="M2435" t="str">
            <v>Obra Contratada a Iniciar</v>
          </cell>
          <cell r="N2435">
            <v>0</v>
          </cell>
        </row>
        <row r="2436">
          <cell r="F2436" t="str">
            <v>ARTESP</v>
          </cell>
          <cell r="J2436">
            <v>197390.3792</v>
          </cell>
          <cell r="L2436" t="str">
            <v>RA de Presidente Prudente</v>
          </cell>
          <cell r="M2436" t="str">
            <v>Obra Contratada a Iniciar</v>
          </cell>
          <cell r="N2436">
            <v>0</v>
          </cell>
        </row>
        <row r="2437">
          <cell r="F2437" t="str">
            <v>ARTESP</v>
          </cell>
          <cell r="J2437">
            <v>197390.3792</v>
          </cell>
          <cell r="L2437" t="str">
            <v>RA de Presidente Prudente</v>
          </cell>
          <cell r="M2437" t="str">
            <v>Obra Contratada a Iniciar</v>
          </cell>
          <cell r="N2437">
            <v>0</v>
          </cell>
        </row>
        <row r="2438">
          <cell r="F2438" t="str">
            <v>ARTESP</v>
          </cell>
          <cell r="J2438">
            <v>197390.3792</v>
          </cell>
          <cell r="L2438" t="str">
            <v>RA de Presidente Prudente</v>
          </cell>
          <cell r="M2438" t="str">
            <v>Obra Contratada a Iniciar</v>
          </cell>
          <cell r="N2438">
            <v>0</v>
          </cell>
        </row>
        <row r="2439">
          <cell r="F2439" t="str">
            <v>ARTESP</v>
          </cell>
          <cell r="J2439">
            <v>197390.3792</v>
          </cell>
          <cell r="L2439" t="str">
            <v>RA de Presidente Prudente</v>
          </cell>
          <cell r="M2439" t="str">
            <v>Obra Contratada a Iniciar</v>
          </cell>
          <cell r="N2439">
            <v>0</v>
          </cell>
        </row>
        <row r="2440">
          <cell r="F2440" t="str">
            <v>ARTESP</v>
          </cell>
          <cell r="J2440">
            <v>197390.3792</v>
          </cell>
          <cell r="L2440" t="str">
            <v>RA de Presidente Prudente</v>
          </cell>
          <cell r="M2440" t="str">
            <v>Obra Contratada a Iniciar</v>
          </cell>
          <cell r="N2440">
            <v>0</v>
          </cell>
        </row>
        <row r="2441">
          <cell r="F2441" t="str">
            <v>ARTESP</v>
          </cell>
          <cell r="J2441">
            <v>197390.3792</v>
          </cell>
          <cell r="L2441" t="str">
            <v>RA de Presidente Prudente</v>
          </cell>
          <cell r="M2441" t="str">
            <v>Obra Contratada a Iniciar</v>
          </cell>
          <cell r="N2441">
            <v>0</v>
          </cell>
        </row>
        <row r="2442">
          <cell r="F2442" t="str">
            <v>ARTESP</v>
          </cell>
          <cell r="J2442">
            <v>197390.3792</v>
          </cell>
          <cell r="L2442" t="str">
            <v>RA de Presidente Prudente</v>
          </cell>
          <cell r="M2442" t="str">
            <v>Obra Contratada a Iniciar</v>
          </cell>
          <cell r="N2442">
            <v>0</v>
          </cell>
        </row>
        <row r="2443">
          <cell r="F2443" t="str">
            <v>ARTESP</v>
          </cell>
          <cell r="J2443">
            <v>197390.3792</v>
          </cell>
          <cell r="L2443" t="str">
            <v>RA de Presidente Prudente</v>
          </cell>
          <cell r="M2443" t="str">
            <v>Obra Contratada a Iniciar</v>
          </cell>
          <cell r="N2443">
            <v>0</v>
          </cell>
        </row>
        <row r="2444">
          <cell r="F2444" t="str">
            <v>ARTESP</v>
          </cell>
          <cell r="J2444">
            <v>307400.3554</v>
          </cell>
          <cell r="L2444" t="str">
            <v>RA de Campinas</v>
          </cell>
          <cell r="M2444" t="str">
            <v>Obra Contratada a Iniciar</v>
          </cell>
          <cell r="N2444">
            <v>26</v>
          </cell>
        </row>
        <row r="2445">
          <cell r="F2445" t="str">
            <v>ARTESP</v>
          </cell>
          <cell r="J2445">
            <v>307400.3554</v>
          </cell>
          <cell r="L2445" t="str">
            <v>RA de Campinas</v>
          </cell>
          <cell r="M2445" t="str">
            <v>Obra Contratada a Iniciar</v>
          </cell>
          <cell r="N2445">
            <v>5</v>
          </cell>
        </row>
        <row r="2446">
          <cell r="F2446" t="str">
            <v>ARTESP</v>
          </cell>
          <cell r="J2446">
            <v>4529031.5943999998</v>
          </cell>
          <cell r="L2446" t="str">
            <v>RA de Campinas</v>
          </cell>
          <cell r="M2446" t="str">
            <v>Obra Contratada a Iniciar</v>
          </cell>
          <cell r="N2446">
            <v>20.180000000000007</v>
          </cell>
        </row>
        <row r="2447">
          <cell r="F2447" t="str">
            <v>ARTESP</v>
          </cell>
          <cell r="J2447">
            <v>307400.3554</v>
          </cell>
          <cell r="L2447" t="str">
            <v>RA de Bauru</v>
          </cell>
          <cell r="M2447" t="str">
            <v>Obra Contratada a Iniciar</v>
          </cell>
          <cell r="N2447">
            <v>54</v>
          </cell>
        </row>
        <row r="2448">
          <cell r="F2448" t="str">
            <v>ARTESP</v>
          </cell>
          <cell r="J2448">
            <v>4429046.0851999996</v>
          </cell>
          <cell r="L2448" t="str">
            <v>RA de Bauru</v>
          </cell>
          <cell r="M2448" t="str">
            <v>Obra Contratada a Iniciar</v>
          </cell>
          <cell r="N2448">
            <v>21.25</v>
          </cell>
        </row>
        <row r="2449">
          <cell r="F2449" t="str">
            <v>ARTESP</v>
          </cell>
          <cell r="J2449">
            <v>136923326.1462</v>
          </cell>
          <cell r="L2449" t="str">
            <v>RA de Campinas</v>
          </cell>
          <cell r="M2449" t="str">
            <v>Obra Contratada a Iniciar</v>
          </cell>
          <cell r="N2449">
            <v>28.800000000000011</v>
          </cell>
        </row>
        <row r="2450">
          <cell r="F2450" t="str">
            <v>ARTESP</v>
          </cell>
          <cell r="J2450">
            <v>173268431.06659999</v>
          </cell>
          <cell r="L2450" t="str">
            <v>RA de Campinas</v>
          </cell>
          <cell r="M2450" t="str">
            <v>Obra Contratada a Iniciar</v>
          </cell>
          <cell r="N2450">
            <v>74.550000000000011</v>
          </cell>
        </row>
        <row r="2451">
          <cell r="F2451" t="str">
            <v>ARTESP</v>
          </cell>
          <cell r="J2451">
            <v>338140.34879999998</v>
          </cell>
          <cell r="L2451" t="str">
            <v>RA de Marília</v>
          </cell>
          <cell r="M2451" t="str">
            <v>Obra Contratada a Iniciar</v>
          </cell>
          <cell r="N2451">
            <v>16</v>
          </cell>
        </row>
        <row r="2452">
          <cell r="F2452" t="str">
            <v>ARTESP</v>
          </cell>
          <cell r="J2452">
            <v>307400.3554</v>
          </cell>
          <cell r="L2452" t="str">
            <v>RA de Marília</v>
          </cell>
          <cell r="M2452" t="str">
            <v>Obra Contratada a Iniciar</v>
          </cell>
          <cell r="N2452">
            <v>66</v>
          </cell>
        </row>
        <row r="2453">
          <cell r="F2453" t="str">
            <v>ARTESP</v>
          </cell>
          <cell r="J2453">
            <v>61480.1273</v>
          </cell>
          <cell r="L2453" t="str">
            <v>RA de Marília</v>
          </cell>
          <cell r="M2453" t="str">
            <v>Obra Contratada a Iniciar</v>
          </cell>
          <cell r="N2453">
            <v>0.6</v>
          </cell>
        </row>
        <row r="2454">
          <cell r="F2454" t="str">
            <v>ARTESP</v>
          </cell>
          <cell r="J2454">
            <v>1752181.8714999999</v>
          </cell>
          <cell r="L2454" t="str">
            <v>RA de Marília</v>
          </cell>
          <cell r="M2454" t="str">
            <v>Obra Contratada a Iniciar</v>
          </cell>
          <cell r="N2454">
            <v>5.53</v>
          </cell>
        </row>
        <row r="2455">
          <cell r="F2455" t="str">
            <v>ARTESP</v>
          </cell>
          <cell r="J2455">
            <v>235673.5637</v>
          </cell>
          <cell r="L2455" t="str">
            <v>RA de Campinas</v>
          </cell>
          <cell r="M2455" t="str">
            <v>Obra Contratada a Iniciar</v>
          </cell>
          <cell r="N2455">
            <v>1</v>
          </cell>
        </row>
        <row r="2456">
          <cell r="F2456" t="str">
            <v>ARTESP</v>
          </cell>
          <cell r="J2456">
            <v>51233.3223</v>
          </cell>
          <cell r="L2456" t="str">
            <v>RA de Bauru</v>
          </cell>
          <cell r="M2456" t="str">
            <v>Obra Contratada a Iniciar</v>
          </cell>
          <cell r="N2456">
            <v>1.9</v>
          </cell>
        </row>
        <row r="2457">
          <cell r="F2457" t="str">
            <v>ARTESP</v>
          </cell>
          <cell r="J2457">
            <v>645540.70429999998</v>
          </cell>
          <cell r="L2457" t="str">
            <v>RA de Campinas</v>
          </cell>
          <cell r="M2457" t="str">
            <v>Obra Contratada a Iniciar</v>
          </cell>
          <cell r="N2457">
            <v>3.1</v>
          </cell>
        </row>
        <row r="2458">
          <cell r="F2458" t="str">
            <v>ARTESP</v>
          </cell>
          <cell r="J2458">
            <v>532827.25470000005</v>
          </cell>
          <cell r="L2458" t="str">
            <v>RA de Campinas</v>
          </cell>
          <cell r="M2458" t="str">
            <v>Obra Contratada a Iniciar</v>
          </cell>
          <cell r="N2458">
            <v>40.89</v>
          </cell>
        </row>
        <row r="2459">
          <cell r="F2459" t="str">
            <v>ARTESP</v>
          </cell>
          <cell r="J2459">
            <v>491840.5968</v>
          </cell>
          <cell r="L2459" t="str">
            <v>RA de Bauru</v>
          </cell>
          <cell r="M2459" t="str">
            <v>Obra Contratada a Iniciar</v>
          </cell>
          <cell r="N2459">
            <v>33.050000000000011</v>
          </cell>
        </row>
        <row r="2460">
          <cell r="F2460" t="str">
            <v>ARTESP</v>
          </cell>
          <cell r="J2460">
            <v>881214.26800000004</v>
          </cell>
          <cell r="L2460" t="str">
            <v>RA de Marília</v>
          </cell>
          <cell r="M2460" t="str">
            <v>Obra Contratada a Iniciar</v>
          </cell>
          <cell r="N2460">
            <v>103.29199999999996</v>
          </cell>
        </row>
        <row r="2461">
          <cell r="F2461" t="str">
            <v>ARTESP</v>
          </cell>
          <cell r="J2461">
            <v>512333.92570000002</v>
          </cell>
          <cell r="L2461" t="str">
            <v>RA de Bauru</v>
          </cell>
          <cell r="M2461" t="str">
            <v>Obra Contratada a Iniciar</v>
          </cell>
          <cell r="N2461">
            <v>24.75</v>
          </cell>
        </row>
        <row r="2462">
          <cell r="F2462" t="str">
            <v>ARTESP</v>
          </cell>
          <cell r="J2462">
            <v>71726.791800000006</v>
          </cell>
          <cell r="L2462" t="str">
            <v>RA de Campinas</v>
          </cell>
          <cell r="M2462" t="str">
            <v>Obra Contratada a Iniciar</v>
          </cell>
          <cell r="N2462">
            <v>20.577999999999975</v>
          </cell>
        </row>
        <row r="2463">
          <cell r="F2463" t="str">
            <v>ARTESP</v>
          </cell>
          <cell r="J2463">
            <v>56694915.327799998</v>
          </cell>
          <cell r="L2463" t="str">
            <v>RA de Marília</v>
          </cell>
          <cell r="M2463" t="str">
            <v>Obra Contratada a Iniciar</v>
          </cell>
          <cell r="N2463">
            <v>66.5</v>
          </cell>
        </row>
        <row r="2464">
          <cell r="F2464" t="str">
            <v>ARTESP</v>
          </cell>
          <cell r="J2464">
            <v>101822602.22570001</v>
          </cell>
          <cell r="L2464" t="str">
            <v>RA de Marília</v>
          </cell>
          <cell r="M2464" t="str">
            <v>Obra Contratada a Iniciar</v>
          </cell>
          <cell r="N2464">
            <v>16</v>
          </cell>
        </row>
        <row r="2465">
          <cell r="F2465" t="str">
            <v>ARTESP</v>
          </cell>
          <cell r="J2465">
            <v>22704907.038899999</v>
          </cell>
          <cell r="L2465" t="str">
            <v>RA de Bauru</v>
          </cell>
          <cell r="M2465" t="str">
            <v>Obra Contratada a Iniciar</v>
          </cell>
          <cell r="N2465">
            <v>53.377999999999986</v>
          </cell>
        </row>
        <row r="2466">
          <cell r="F2466" t="str">
            <v>ARTESP</v>
          </cell>
          <cell r="J2466">
            <v>2064381.1873000001</v>
          </cell>
          <cell r="L2466" t="str">
            <v>RA de Campinas</v>
          </cell>
          <cell r="M2466" t="str">
            <v>Obra Contratada a Iniciar</v>
          </cell>
          <cell r="N2466">
            <v>0</v>
          </cell>
        </row>
        <row r="2467">
          <cell r="F2467" t="str">
            <v>ARTESP</v>
          </cell>
          <cell r="J2467">
            <v>4828541.6190999998</v>
          </cell>
          <cell r="L2467" t="str">
            <v>RA de Campinas</v>
          </cell>
          <cell r="M2467" t="str">
            <v>Obra Contratada a Iniciar</v>
          </cell>
          <cell r="N2467">
            <v>18</v>
          </cell>
        </row>
        <row r="2468">
          <cell r="F2468" t="str">
            <v>ARTESP</v>
          </cell>
          <cell r="J2468">
            <v>66750839.594099998</v>
          </cell>
          <cell r="L2468" t="str">
            <v>RA de Presidente Prudente</v>
          </cell>
          <cell r="M2468" t="str">
            <v>Obra Contratada a Iniciar</v>
          </cell>
          <cell r="N2468">
            <v>54.121999999999957</v>
          </cell>
        </row>
        <row r="2469">
          <cell r="F2469" t="str">
            <v>ARTESP</v>
          </cell>
          <cell r="J2469">
            <v>1270588.0796000001</v>
          </cell>
          <cell r="L2469" t="str">
            <v>RA de Campinas</v>
          </cell>
          <cell r="M2469" t="str">
            <v>Obra Contratada a Iniciar</v>
          </cell>
          <cell r="N2469">
            <v>15</v>
          </cell>
        </row>
        <row r="2470">
          <cell r="F2470" t="str">
            <v>ARTESP</v>
          </cell>
          <cell r="J2470">
            <v>307400.3554</v>
          </cell>
          <cell r="L2470" t="str">
            <v>RA de Bauru</v>
          </cell>
          <cell r="M2470" t="str">
            <v>Obra Contratada a Iniciar</v>
          </cell>
          <cell r="N2470">
            <v>24.75</v>
          </cell>
        </row>
        <row r="2471">
          <cell r="F2471" t="str">
            <v>ARTESP</v>
          </cell>
          <cell r="J2471">
            <v>4498291.6010999996</v>
          </cell>
          <cell r="L2471" t="str">
            <v>RA de Presidente Prudente</v>
          </cell>
          <cell r="M2471" t="str">
            <v>Obra Contratada a Iniciar</v>
          </cell>
          <cell r="N2471">
            <v>74.550000000000011</v>
          </cell>
        </row>
        <row r="2472">
          <cell r="F2472" t="str">
            <v>ARTESP</v>
          </cell>
          <cell r="J2472">
            <v>5686906.2244999995</v>
          </cell>
          <cell r="L2472" t="str">
            <v>RA de Campinas</v>
          </cell>
          <cell r="M2472" t="str">
            <v>Obra Contratada a Iniciar</v>
          </cell>
          <cell r="N2472">
            <v>39.75</v>
          </cell>
        </row>
        <row r="2473">
          <cell r="F2473" t="str">
            <v>ARTESP</v>
          </cell>
          <cell r="J2473">
            <v>1936622.1128</v>
          </cell>
          <cell r="L2473" t="str">
            <v>RA de Marília</v>
          </cell>
          <cell r="M2473" t="str">
            <v>Obra Contratada a Iniciar</v>
          </cell>
          <cell r="N2473">
            <v>45</v>
          </cell>
        </row>
        <row r="2474">
          <cell r="F2474" t="str">
            <v>ARTESP</v>
          </cell>
          <cell r="J2474">
            <v>3770777.5811000001</v>
          </cell>
          <cell r="L2474" t="str">
            <v>RA de Campinas</v>
          </cell>
          <cell r="M2474" t="str">
            <v>Obra Contratada a Iniciar</v>
          </cell>
          <cell r="N2474">
            <v>74.75</v>
          </cell>
        </row>
        <row r="2475">
          <cell r="F2475" t="str">
            <v>ARTESP</v>
          </cell>
          <cell r="J2475">
            <v>409867.14059999998</v>
          </cell>
          <cell r="L2475" t="str">
            <v>RA de Bauru</v>
          </cell>
          <cell r="M2475" t="str">
            <v>Em Execução</v>
          </cell>
          <cell r="N2475">
            <v>33</v>
          </cell>
        </row>
        <row r="2476">
          <cell r="F2476" t="str">
            <v>ARTESP</v>
          </cell>
          <cell r="J2476">
            <v>543073.91910000006</v>
          </cell>
          <cell r="L2476" t="str">
            <v>RA de Marília</v>
          </cell>
          <cell r="M2476" t="str">
            <v>Obra Contratada a Iniciar</v>
          </cell>
          <cell r="N2476">
            <v>6.125</v>
          </cell>
        </row>
        <row r="2477">
          <cell r="F2477" t="str">
            <v>ARTESP</v>
          </cell>
          <cell r="J2477">
            <v>40986.657800000001</v>
          </cell>
          <cell r="L2477" t="str">
            <v>RA de Presidente Prudente</v>
          </cell>
          <cell r="M2477" t="str">
            <v>Obra Contratada a Iniciar</v>
          </cell>
          <cell r="N2477">
            <v>0.09</v>
          </cell>
        </row>
        <row r="2478">
          <cell r="F2478" t="str">
            <v>ARTESP</v>
          </cell>
          <cell r="J2478">
            <v>61480.1273</v>
          </cell>
          <cell r="L2478" t="str">
            <v>RA de Bauru</v>
          </cell>
          <cell r="M2478" t="str">
            <v>Obra Contratada a Iniciar</v>
          </cell>
          <cell r="N2478">
            <v>0.64</v>
          </cell>
        </row>
        <row r="2479">
          <cell r="F2479" t="str">
            <v>ARTESP</v>
          </cell>
          <cell r="J2479">
            <v>686527.36210000003</v>
          </cell>
          <cell r="L2479" t="str">
            <v>RA de Presidente Prudente</v>
          </cell>
          <cell r="M2479" t="str">
            <v>Obra Contratada a Iniciar</v>
          </cell>
          <cell r="N2479">
            <v>20.7</v>
          </cell>
        </row>
        <row r="2480">
          <cell r="F2480" t="str">
            <v>ARTESP</v>
          </cell>
          <cell r="J2480">
            <v>10246.664500000001</v>
          </cell>
          <cell r="L2480" t="str">
            <v>RA de Presidente Prudente</v>
          </cell>
          <cell r="M2480" t="str">
            <v>Obra Contratada a Iniciar</v>
          </cell>
          <cell r="N2480">
            <v>0.28699999999999998</v>
          </cell>
        </row>
        <row r="2481">
          <cell r="F2481" t="str">
            <v>ARTESP</v>
          </cell>
          <cell r="J2481">
            <v>40986.657800000001</v>
          </cell>
          <cell r="L2481" t="str">
            <v>RA de Bauru</v>
          </cell>
          <cell r="M2481" t="str">
            <v>Obra Contratada a Iniciar</v>
          </cell>
          <cell r="N2481">
            <v>10.79</v>
          </cell>
        </row>
        <row r="2482">
          <cell r="F2482" t="str">
            <v>ARTESP</v>
          </cell>
          <cell r="J2482">
            <v>1024667.8515</v>
          </cell>
          <cell r="L2482" t="str">
            <v>RA de Campinas</v>
          </cell>
          <cell r="M2482" t="str">
            <v>Obra Contratada a Iniciar</v>
          </cell>
          <cell r="N2482">
            <v>20</v>
          </cell>
        </row>
        <row r="2483">
          <cell r="F2483" t="str">
            <v>ARTESP</v>
          </cell>
          <cell r="J2483">
            <v>993927.71759999997</v>
          </cell>
          <cell r="L2483" t="str">
            <v>RA de Marília</v>
          </cell>
          <cell r="M2483" t="str">
            <v>Obra Contratada a Iniciar</v>
          </cell>
          <cell r="N2483">
            <v>27.762</v>
          </cell>
        </row>
        <row r="2484">
          <cell r="F2484" t="str">
            <v>ARTESP</v>
          </cell>
          <cell r="J2484">
            <v>307400.3554</v>
          </cell>
          <cell r="L2484" t="str">
            <v>RA de Presidente Prudente</v>
          </cell>
          <cell r="M2484" t="str">
            <v>Obra Contratada a Iniciar</v>
          </cell>
          <cell r="N2484">
            <v>125</v>
          </cell>
        </row>
        <row r="2485">
          <cell r="F2485" t="str">
            <v>ARTESP</v>
          </cell>
          <cell r="J2485">
            <v>83366484.845100001</v>
          </cell>
          <cell r="L2485" t="str">
            <v>RA de Presidente Prudente</v>
          </cell>
          <cell r="M2485" t="str">
            <v>Obra Contratada a Iniciar</v>
          </cell>
          <cell r="N2485">
            <v>78</v>
          </cell>
        </row>
        <row r="2486">
          <cell r="F2486" t="str">
            <v>ARTESP</v>
          </cell>
          <cell r="J2486">
            <v>6542468.8361999998</v>
          </cell>
          <cell r="L2486" t="str">
            <v>RA de Marília</v>
          </cell>
          <cell r="M2486" t="str">
            <v>Obra Contratada a Iniciar</v>
          </cell>
          <cell r="N2486">
            <v>45.360000000000014</v>
          </cell>
        </row>
        <row r="2487">
          <cell r="F2487" t="str">
            <v>ARTESP</v>
          </cell>
          <cell r="J2487">
            <v>80766.618700000006</v>
          </cell>
          <cell r="L2487" t="str">
            <v>RA de Presidente Prudente</v>
          </cell>
          <cell r="M2487" t="str">
            <v>Obra Contratada a Iniciar</v>
          </cell>
          <cell r="N2487">
            <v>0</v>
          </cell>
        </row>
        <row r="2488">
          <cell r="F2488" t="str">
            <v>ARTESP</v>
          </cell>
          <cell r="J2488">
            <v>2064381.1873000001</v>
          </cell>
          <cell r="L2488" t="str">
            <v>RA de Campinas</v>
          </cell>
          <cell r="M2488" t="str">
            <v>Obra Contratada a Iniciar</v>
          </cell>
          <cell r="N2488">
            <v>0</v>
          </cell>
        </row>
        <row r="2489">
          <cell r="F2489" t="str">
            <v>ARTESP</v>
          </cell>
          <cell r="J2489">
            <v>2064381.1873000001</v>
          </cell>
          <cell r="L2489" t="str">
            <v>RA de Campinas</v>
          </cell>
          <cell r="M2489" t="str">
            <v>Obra Contratada a Iniciar</v>
          </cell>
          <cell r="N2489">
            <v>0</v>
          </cell>
        </row>
        <row r="2490">
          <cell r="F2490" t="str">
            <v>ARTESP</v>
          </cell>
          <cell r="J2490">
            <v>23219280.062399998</v>
          </cell>
          <cell r="L2490" t="str">
            <v>RA de São José do Rio Preto</v>
          </cell>
          <cell r="M2490" t="str">
            <v>Obra Contratada a Iniciar</v>
          </cell>
          <cell r="N2490">
            <v>12.149999999999975</v>
          </cell>
        </row>
        <row r="2491">
          <cell r="F2491" t="str">
            <v>ARTESP</v>
          </cell>
          <cell r="J2491">
            <v>35239796.317500003</v>
          </cell>
          <cell r="L2491" t="str">
            <v>RA de São José do Rio Preto</v>
          </cell>
          <cell r="M2491" t="str">
            <v>Obra Contratada a Iniciar</v>
          </cell>
          <cell r="N2491">
            <v>18.440000000000001</v>
          </cell>
        </row>
        <row r="2492">
          <cell r="F2492" t="str">
            <v>ARTESP</v>
          </cell>
          <cell r="J2492">
            <v>35239796.317500003</v>
          </cell>
          <cell r="L2492" t="str">
            <v>RA de São José do Rio Preto</v>
          </cell>
          <cell r="M2492" t="str">
            <v>Obra Contratada a Iniciar</v>
          </cell>
          <cell r="N2492">
            <v>18.440000000000001</v>
          </cell>
        </row>
        <row r="2493">
          <cell r="F2493" t="str">
            <v>ARTESP</v>
          </cell>
          <cell r="J2493">
            <v>35239796.317500003</v>
          </cell>
          <cell r="L2493" t="str">
            <v>RA de São José do Rio Preto</v>
          </cell>
          <cell r="M2493" t="str">
            <v>Obra Contratada a Iniciar</v>
          </cell>
          <cell r="N2493">
            <v>18.440000000000001</v>
          </cell>
        </row>
        <row r="2494">
          <cell r="F2494" t="str">
            <v>ARTESP</v>
          </cell>
          <cell r="J2494">
            <v>67364578.153500006</v>
          </cell>
          <cell r="L2494" t="str">
            <v>RA Central</v>
          </cell>
          <cell r="M2494" t="str">
            <v>Obra Contratada a Iniciar</v>
          </cell>
          <cell r="N2494">
            <v>35.25</v>
          </cell>
        </row>
        <row r="2495">
          <cell r="F2495" t="str">
            <v>ARTESP</v>
          </cell>
          <cell r="J2495">
            <v>67364578.153500006</v>
          </cell>
          <cell r="L2495" t="str">
            <v>RA Central</v>
          </cell>
          <cell r="M2495" t="str">
            <v>Obra Contratada a Iniciar</v>
          </cell>
          <cell r="N2495">
            <v>35.25</v>
          </cell>
        </row>
        <row r="2496">
          <cell r="F2496" t="str">
            <v>ARTESP</v>
          </cell>
          <cell r="J2496">
            <v>14141783.815400001</v>
          </cell>
          <cell r="L2496" t="str">
            <v>RA Central</v>
          </cell>
          <cell r="M2496" t="str">
            <v>Obra Contratada a Iniciar</v>
          </cell>
          <cell r="N2496">
            <v>7.3999999999999773</v>
          </cell>
        </row>
        <row r="2497">
          <cell r="F2497" t="str">
            <v>ARTESP</v>
          </cell>
          <cell r="J2497">
            <v>23219280.062399998</v>
          </cell>
          <cell r="L2497" t="str">
            <v>RA de São José do Rio Preto</v>
          </cell>
          <cell r="M2497" t="str">
            <v>Obra Contratada a Iniciar</v>
          </cell>
          <cell r="N2497">
            <v>12.149999999999975</v>
          </cell>
        </row>
        <row r="2498">
          <cell r="F2498" t="str">
            <v>ARTESP</v>
          </cell>
          <cell r="J2498">
            <v>14141783.815400001</v>
          </cell>
          <cell r="L2498" t="str">
            <v>RA Central</v>
          </cell>
          <cell r="M2498" t="str">
            <v>Obra Contratada a Iniciar</v>
          </cell>
          <cell r="N2498">
            <v>7.3999999999999773</v>
          </cell>
        </row>
        <row r="2499">
          <cell r="F2499" t="str">
            <v>ARTESP</v>
          </cell>
          <cell r="J2499">
            <v>14141783.815400001</v>
          </cell>
          <cell r="L2499" t="str">
            <v>RA Central</v>
          </cell>
          <cell r="M2499" t="str">
            <v>Obra Contratada a Iniciar</v>
          </cell>
          <cell r="N2499">
            <v>7.3999999999999773</v>
          </cell>
        </row>
        <row r="2500">
          <cell r="F2500" t="str">
            <v>ARTESP</v>
          </cell>
          <cell r="J2500">
            <v>2293262.2725999998</v>
          </cell>
          <cell r="L2500" t="str">
            <v>RA Central</v>
          </cell>
          <cell r="M2500" t="str">
            <v>Obra Contratada a Iniciar</v>
          </cell>
          <cell r="N2500">
            <v>1.2000000000000457</v>
          </cell>
        </row>
        <row r="2501">
          <cell r="F2501" t="str">
            <v>ARTESP</v>
          </cell>
          <cell r="J2501">
            <v>2293262.2725999998</v>
          </cell>
          <cell r="L2501" t="str">
            <v>RA Central</v>
          </cell>
          <cell r="M2501" t="str">
            <v>Obra Contratada a Iniciar</v>
          </cell>
          <cell r="N2501">
            <v>1.2000000000000457</v>
          </cell>
        </row>
        <row r="2502">
          <cell r="F2502" t="str">
            <v>ARTESP</v>
          </cell>
          <cell r="J2502">
            <v>2293262.2725999998</v>
          </cell>
          <cell r="L2502" t="str">
            <v>RA Central</v>
          </cell>
          <cell r="M2502" t="str">
            <v>Obra Contratada a Iniciar</v>
          </cell>
          <cell r="N2502">
            <v>1.2000000000000457</v>
          </cell>
        </row>
        <row r="2503">
          <cell r="F2503" t="str">
            <v>ARTESP</v>
          </cell>
          <cell r="J2503">
            <v>2293262.2725999998</v>
          </cell>
          <cell r="L2503" t="str">
            <v>RA Central</v>
          </cell>
          <cell r="M2503" t="str">
            <v>Obra Contratada a Iniciar</v>
          </cell>
          <cell r="N2503">
            <v>1.2000000000000457</v>
          </cell>
        </row>
        <row r="2504">
          <cell r="F2504" t="str">
            <v>ARTESP</v>
          </cell>
          <cell r="J2504">
            <v>3693143.4844999998</v>
          </cell>
          <cell r="L2504" t="str">
            <v>RA de Ribeirão Preto</v>
          </cell>
          <cell r="M2504" t="str">
            <v>Obra Contratada a Iniciar</v>
          </cell>
          <cell r="N2504">
            <v>74.530000000000015</v>
          </cell>
        </row>
        <row r="2505">
          <cell r="F2505" t="str">
            <v>ARTESP</v>
          </cell>
          <cell r="J2505">
            <v>22894401.3739</v>
          </cell>
          <cell r="L2505" t="str">
            <v>RA Central</v>
          </cell>
          <cell r="M2505" t="str">
            <v>Obra Contratada a Iniciar</v>
          </cell>
          <cell r="N2505">
            <v>11.97999999999996</v>
          </cell>
        </row>
        <row r="2506">
          <cell r="F2506" t="str">
            <v>ARTESP</v>
          </cell>
          <cell r="J2506">
            <v>14141783.815400001</v>
          </cell>
          <cell r="L2506" t="str">
            <v>RA Central</v>
          </cell>
          <cell r="M2506" t="str">
            <v>Obra Contratada a Iniciar</v>
          </cell>
          <cell r="N2506">
            <v>7.3999999999999773</v>
          </cell>
        </row>
        <row r="2507">
          <cell r="F2507" t="str">
            <v>ARTESP</v>
          </cell>
          <cell r="J2507">
            <v>23219280.062399998</v>
          </cell>
          <cell r="L2507" t="str">
            <v>RA de São José do Rio Preto</v>
          </cell>
          <cell r="M2507" t="str">
            <v>Obra Contratada a Iniciar</v>
          </cell>
          <cell r="N2507">
            <v>12.149999999999975</v>
          </cell>
        </row>
        <row r="2508">
          <cell r="F2508" t="str">
            <v>ARTESP</v>
          </cell>
          <cell r="J2508">
            <v>33156749.751200002</v>
          </cell>
          <cell r="L2508" t="str">
            <v>RA de São José do Rio Preto</v>
          </cell>
          <cell r="M2508" t="str">
            <v>Obra Contratada a Iniciar</v>
          </cell>
          <cell r="N2508">
            <v>17.350000000000023</v>
          </cell>
        </row>
        <row r="2509">
          <cell r="F2509" t="str">
            <v>ARTESP</v>
          </cell>
          <cell r="J2509">
            <v>33156749.751200002</v>
          </cell>
          <cell r="L2509" t="str">
            <v>RA de São José do Rio Preto</v>
          </cell>
          <cell r="M2509" t="str">
            <v>Obra Contratada a Iniciar</v>
          </cell>
          <cell r="N2509">
            <v>17.350000000000023</v>
          </cell>
        </row>
        <row r="2510">
          <cell r="F2510" t="str">
            <v>ARTESP</v>
          </cell>
          <cell r="J2510">
            <v>28522431.819699999</v>
          </cell>
          <cell r="L2510" t="str">
            <v>RA de Ribeirão Preto</v>
          </cell>
          <cell r="M2510" t="str">
            <v>Obra Contratada a Iniciar</v>
          </cell>
          <cell r="N2510">
            <v>74.530000000000015</v>
          </cell>
        </row>
        <row r="2511">
          <cell r="F2511" t="str">
            <v>ARTESP</v>
          </cell>
          <cell r="J2511">
            <v>28522431.819699999</v>
          </cell>
          <cell r="L2511" t="str">
            <v>RA de Ribeirão Preto</v>
          </cell>
          <cell r="M2511" t="str">
            <v>Obra Contratada a Iniciar</v>
          </cell>
          <cell r="N2511">
            <v>74.530000000000015</v>
          </cell>
        </row>
        <row r="2512">
          <cell r="F2512" t="str">
            <v>ARTESP</v>
          </cell>
          <cell r="J2512">
            <v>28522431.819699999</v>
          </cell>
          <cell r="L2512" t="str">
            <v>RA de Ribeirão Preto</v>
          </cell>
          <cell r="M2512" t="str">
            <v>Obra Contratada a Iniciar</v>
          </cell>
          <cell r="N2512">
            <v>74.530000000000015</v>
          </cell>
        </row>
        <row r="2513">
          <cell r="F2513" t="str">
            <v>ARTESP</v>
          </cell>
          <cell r="J2513">
            <v>31991485.871300001</v>
          </cell>
          <cell r="L2513" t="str">
            <v>RA de Ribeirão Preto</v>
          </cell>
          <cell r="M2513" t="str">
            <v>Obra Contratada a Iniciar</v>
          </cell>
          <cell r="N2513">
            <v>85.990000000000009</v>
          </cell>
        </row>
        <row r="2514">
          <cell r="F2514" t="str">
            <v>ARTESP</v>
          </cell>
          <cell r="J2514">
            <v>31991485.871300001</v>
          </cell>
          <cell r="L2514" t="str">
            <v>RA de Ribeirão Preto</v>
          </cell>
          <cell r="M2514" t="str">
            <v>Obra Contratada a Iniciar</v>
          </cell>
          <cell r="N2514">
            <v>85.990000000000009</v>
          </cell>
        </row>
        <row r="2515">
          <cell r="F2515" t="str">
            <v>ARTESP</v>
          </cell>
          <cell r="J2515">
            <v>31991485.871300001</v>
          </cell>
          <cell r="L2515" t="str">
            <v>RA de Ribeirão Preto</v>
          </cell>
          <cell r="M2515" t="str">
            <v>Obra Contratada a Iniciar</v>
          </cell>
          <cell r="N2515">
            <v>85.990000000000009</v>
          </cell>
        </row>
        <row r="2516">
          <cell r="F2516" t="str">
            <v>ARTESP</v>
          </cell>
          <cell r="J2516">
            <v>31991485.871300001</v>
          </cell>
          <cell r="L2516" t="str">
            <v>RA de Ribeirão Preto</v>
          </cell>
          <cell r="M2516" t="str">
            <v>Obra Contratada a Iniciar</v>
          </cell>
          <cell r="N2516">
            <v>85.990000000000009</v>
          </cell>
        </row>
        <row r="2517">
          <cell r="F2517" t="str">
            <v>ARTESP</v>
          </cell>
          <cell r="J2517">
            <v>29164748.7152</v>
          </cell>
          <cell r="L2517" t="str">
            <v>RA de Ribeirão Preto</v>
          </cell>
          <cell r="M2517" t="str">
            <v>Obra Contratada a Iniciar</v>
          </cell>
          <cell r="N2517">
            <v>85.990000000000009</v>
          </cell>
        </row>
        <row r="2518">
          <cell r="F2518" t="str">
            <v>ARTESP</v>
          </cell>
          <cell r="J2518">
            <v>29164748.7152</v>
          </cell>
          <cell r="L2518" t="str">
            <v>RA de Ribeirão Preto</v>
          </cell>
          <cell r="M2518" t="str">
            <v>Obra Contratada a Iniciar</v>
          </cell>
          <cell r="N2518">
            <v>85.990000000000009</v>
          </cell>
        </row>
        <row r="2519">
          <cell r="F2519" t="str">
            <v>ARTESP</v>
          </cell>
          <cell r="J2519">
            <v>29164748.7152</v>
          </cell>
          <cell r="L2519" t="str">
            <v>RA de Ribeirão Preto</v>
          </cell>
          <cell r="M2519" t="str">
            <v>Obra Contratada a Iniciar</v>
          </cell>
          <cell r="N2519">
            <v>85.990000000000009</v>
          </cell>
        </row>
        <row r="2520">
          <cell r="F2520" t="str">
            <v>ARTESP</v>
          </cell>
          <cell r="J2520">
            <v>29164748.7152</v>
          </cell>
          <cell r="L2520" t="str">
            <v>RA de Ribeirão Preto</v>
          </cell>
          <cell r="M2520" t="str">
            <v>Obra Contratada a Iniciar</v>
          </cell>
          <cell r="N2520">
            <v>85.990000000000009</v>
          </cell>
        </row>
        <row r="2521">
          <cell r="F2521" t="str">
            <v>ARTESP</v>
          </cell>
          <cell r="J2521">
            <v>15255407.0735</v>
          </cell>
          <cell r="L2521" t="str">
            <v>RA de Ribeirão Preto</v>
          </cell>
          <cell r="M2521" t="str">
            <v>Obra Contratada a Iniciar</v>
          </cell>
          <cell r="N2521">
            <v>85.990000000000009</v>
          </cell>
        </row>
        <row r="2522">
          <cell r="F2522" t="str">
            <v>ARTESP</v>
          </cell>
          <cell r="J2522">
            <v>22584993.463100001</v>
          </cell>
          <cell r="L2522" t="str">
            <v>RA de Ribeirão Preto</v>
          </cell>
          <cell r="M2522" t="str">
            <v>Obra Contratada a Iniciar</v>
          </cell>
          <cell r="N2522">
            <v>74.530000000000015</v>
          </cell>
        </row>
        <row r="2523">
          <cell r="F2523" t="str">
            <v>ARTESP</v>
          </cell>
          <cell r="J2523">
            <v>5302351.2006000001</v>
          </cell>
          <cell r="L2523" t="str">
            <v>RA de Barretos</v>
          </cell>
          <cell r="M2523" t="str">
            <v>Obra Contratada a Iniciar</v>
          </cell>
          <cell r="N2523">
            <v>6.5999999999999979</v>
          </cell>
        </row>
        <row r="2524">
          <cell r="F2524" t="str">
            <v>ARTESP</v>
          </cell>
          <cell r="J2524">
            <v>25206774.024099998</v>
          </cell>
          <cell r="L2524" t="str">
            <v>RA de São José do Rio Preto</v>
          </cell>
          <cell r="M2524" t="str">
            <v>Obra Contratada a Iniciar</v>
          </cell>
          <cell r="N2524">
            <v>12.480000000000018</v>
          </cell>
        </row>
        <row r="2525">
          <cell r="F2525" t="str">
            <v>ARTESP</v>
          </cell>
          <cell r="J2525">
            <v>5302351.2006000001</v>
          </cell>
          <cell r="L2525" t="str">
            <v>RA de Barretos</v>
          </cell>
          <cell r="M2525" t="str">
            <v>Obra Contratada a Iniciar</v>
          </cell>
          <cell r="N2525">
            <v>6.5999999999999979</v>
          </cell>
        </row>
        <row r="2526">
          <cell r="F2526" t="str">
            <v>ARTESP</v>
          </cell>
          <cell r="J2526">
            <v>33156749.751200002</v>
          </cell>
          <cell r="L2526" t="str">
            <v>RA de São José do Rio Preto</v>
          </cell>
          <cell r="M2526" t="str">
            <v>Obra Contratada a Iniciar</v>
          </cell>
          <cell r="N2526">
            <v>17.350000000000023</v>
          </cell>
        </row>
        <row r="2527">
          <cell r="F2527" t="str">
            <v>ARTESP</v>
          </cell>
          <cell r="J2527">
            <v>67364578.153500006</v>
          </cell>
          <cell r="L2527" t="str">
            <v>RA Central</v>
          </cell>
          <cell r="M2527" t="str">
            <v>Obra Contratada a Iniciar</v>
          </cell>
          <cell r="N2527">
            <v>35.25</v>
          </cell>
        </row>
        <row r="2528">
          <cell r="F2528" t="str">
            <v>ARTESP</v>
          </cell>
          <cell r="J2528">
            <v>22584993.463100001</v>
          </cell>
          <cell r="L2528" t="str">
            <v>RA de Ribeirão Preto</v>
          </cell>
          <cell r="M2528" t="str">
            <v>Obra Contratada a Iniciar</v>
          </cell>
          <cell r="N2528">
            <v>74.530000000000015</v>
          </cell>
        </row>
        <row r="2529">
          <cell r="F2529" t="str">
            <v>ARTESP</v>
          </cell>
          <cell r="J2529">
            <v>5302351.2006000001</v>
          </cell>
          <cell r="L2529" t="str">
            <v>RA de Barretos</v>
          </cell>
          <cell r="M2529" t="str">
            <v>Obra Contratada a Iniciar</v>
          </cell>
          <cell r="N2529">
            <v>6.5999999999999979</v>
          </cell>
        </row>
        <row r="2530">
          <cell r="F2530" t="str">
            <v>ARTESP</v>
          </cell>
          <cell r="J2530">
            <v>2450328.9512999998</v>
          </cell>
          <cell r="L2530" t="str">
            <v>RA de Ribeirão Preto</v>
          </cell>
          <cell r="M2530" t="str">
            <v>Obra Contratada a Iniciar</v>
          </cell>
          <cell r="N2530">
            <v>3.0500000000000007</v>
          </cell>
        </row>
        <row r="2531">
          <cell r="F2531" t="str">
            <v>ARTESP</v>
          </cell>
          <cell r="J2531">
            <v>49496243.2346</v>
          </cell>
          <cell r="L2531" t="str">
            <v>RA de São José do Rio Preto</v>
          </cell>
          <cell r="M2531" t="str">
            <v>Obra Contratada a Iniciar</v>
          </cell>
        </row>
        <row r="2532">
          <cell r="F2532" t="str">
            <v>ARTESP</v>
          </cell>
          <cell r="J2532">
            <v>55267619.9102</v>
          </cell>
          <cell r="L2532" t="str">
            <v>RA de São José do Rio Preto</v>
          </cell>
          <cell r="M2532" t="str">
            <v>Obra Contratada a Iniciar</v>
          </cell>
          <cell r="N2532">
            <v>28.920000000000016</v>
          </cell>
        </row>
        <row r="2533">
          <cell r="F2533" t="str">
            <v>ARTESP</v>
          </cell>
          <cell r="J2533">
            <v>55267619.9102</v>
          </cell>
          <cell r="L2533" t="str">
            <v>RA de São José do Rio Preto</v>
          </cell>
          <cell r="M2533" t="str">
            <v>Obra Contratada a Iniciar</v>
          </cell>
          <cell r="N2533">
            <v>28.920000000000016</v>
          </cell>
        </row>
        <row r="2534">
          <cell r="F2534" t="str">
            <v>ARTESP</v>
          </cell>
          <cell r="J2534">
            <v>55267619.9102</v>
          </cell>
          <cell r="L2534" t="str">
            <v>RA de São José do Rio Preto</v>
          </cell>
          <cell r="M2534" t="str">
            <v>Obra Contratada a Iniciar</v>
          </cell>
          <cell r="N2534">
            <v>28.920000000000016</v>
          </cell>
        </row>
        <row r="2535">
          <cell r="F2535" t="str">
            <v>ARTESP</v>
          </cell>
          <cell r="J2535">
            <v>7511664.1013000002</v>
          </cell>
          <cell r="L2535" t="str">
            <v>RA de Ribeirão Preto</v>
          </cell>
          <cell r="M2535" t="str">
            <v>Obra Contratada a Iniciar</v>
          </cell>
          <cell r="N2535">
            <v>9.35</v>
          </cell>
        </row>
        <row r="2536">
          <cell r="F2536" t="str">
            <v>ARTESP</v>
          </cell>
          <cell r="J2536">
            <v>3693143.4844999998</v>
          </cell>
          <cell r="L2536" t="str">
            <v>RA de Ribeirão Preto</v>
          </cell>
          <cell r="M2536" t="str">
            <v>Obra Contratada a Iniciar</v>
          </cell>
          <cell r="N2536">
            <v>74.530000000000015</v>
          </cell>
        </row>
        <row r="2537">
          <cell r="F2537" t="str">
            <v>ARTESP</v>
          </cell>
          <cell r="J2537">
            <v>350084.45490000001</v>
          </cell>
          <cell r="L2537" t="str">
            <v>RA de São José do Rio Preto</v>
          </cell>
          <cell r="M2537" t="str">
            <v>Obra Contratada a Iniciar</v>
          </cell>
          <cell r="N2537">
            <v>226.5</v>
          </cell>
        </row>
        <row r="2538">
          <cell r="F2538" t="str">
            <v>ARTESP</v>
          </cell>
          <cell r="J2538">
            <v>67364578.153500006</v>
          </cell>
          <cell r="L2538" t="str">
            <v>RA de São José do Rio Preto</v>
          </cell>
          <cell r="M2538" t="str">
            <v>Obra Contratada a Iniciar</v>
          </cell>
        </row>
        <row r="2539">
          <cell r="F2539" t="str">
            <v>ARTESP</v>
          </cell>
          <cell r="J2539">
            <v>3693143.4844999998</v>
          </cell>
          <cell r="L2539" t="str">
            <v>RA de Ribeirão Preto</v>
          </cell>
          <cell r="M2539" t="str">
            <v>Obra Contratada a Iniciar</v>
          </cell>
          <cell r="N2539">
            <v>74.530000000000015</v>
          </cell>
        </row>
        <row r="2540">
          <cell r="F2540" t="str">
            <v>ARTESP</v>
          </cell>
          <cell r="J2540">
            <v>5626194.9358000001</v>
          </cell>
          <cell r="L2540" t="str">
            <v>RA de Ribeirão Preto</v>
          </cell>
          <cell r="M2540" t="str">
            <v>Obra Contratada a Iniciar</v>
          </cell>
          <cell r="N2540">
            <v>129.43</v>
          </cell>
        </row>
        <row r="2541">
          <cell r="F2541" t="str">
            <v>ARTESP</v>
          </cell>
          <cell r="J2541">
            <v>8504865.7694000006</v>
          </cell>
          <cell r="L2541" t="str">
            <v>RA de Ribeirão Preto</v>
          </cell>
          <cell r="M2541" t="str">
            <v>Obra Contratada a Iniciar</v>
          </cell>
          <cell r="N2541">
            <v>133.30000000000001</v>
          </cell>
        </row>
        <row r="2542">
          <cell r="F2542" t="str">
            <v>ARTESP</v>
          </cell>
          <cell r="J2542">
            <v>2039331.8255</v>
          </cell>
          <cell r="L2542" t="str">
            <v>RA de Barretos</v>
          </cell>
          <cell r="M2542" t="str">
            <v>Obra Contratada a Iniciar</v>
          </cell>
          <cell r="N2542">
            <v>44.1</v>
          </cell>
        </row>
        <row r="2543">
          <cell r="F2543" t="str">
            <v>ARTESP</v>
          </cell>
          <cell r="J2543">
            <v>24832634.401500002</v>
          </cell>
          <cell r="L2543" t="str">
            <v>RA de São José do Rio Preto</v>
          </cell>
          <cell r="M2543" t="str">
            <v>Obra Contratada a Iniciar</v>
          </cell>
          <cell r="N2543">
            <v>226.5</v>
          </cell>
        </row>
        <row r="2544">
          <cell r="F2544" t="str">
            <v>ARTESP</v>
          </cell>
          <cell r="J2544">
            <v>33158.527699999999</v>
          </cell>
          <cell r="L2544" t="str">
            <v>RA de São José do Rio Preto</v>
          </cell>
          <cell r="M2544" t="str">
            <v>Obra Contratada a Iniciar</v>
          </cell>
          <cell r="N2544">
            <v>67.02000000000001</v>
          </cell>
        </row>
        <row r="2545">
          <cell r="F2545" t="str">
            <v>ARTESP</v>
          </cell>
          <cell r="J2545">
            <v>118985.22349999999</v>
          </cell>
          <cell r="L2545" t="str">
            <v>RA de Ribeirão Preto</v>
          </cell>
          <cell r="M2545" t="str">
            <v>Obra Contratada a Iniciar</v>
          </cell>
          <cell r="N2545">
            <v>129.43</v>
          </cell>
        </row>
        <row r="2546">
          <cell r="F2546" t="str">
            <v>ARTESP</v>
          </cell>
          <cell r="J2546">
            <v>191030.7806</v>
          </cell>
          <cell r="L2546" t="str">
            <v>RA de Ribeirão Preto</v>
          </cell>
          <cell r="M2546" t="str">
            <v>Obra Contratada a Iniciar</v>
          </cell>
          <cell r="N2546">
            <v>133.30000000000001</v>
          </cell>
        </row>
        <row r="2547">
          <cell r="F2547" t="str">
            <v>ARTESP</v>
          </cell>
          <cell r="J2547">
            <v>3914730.0578000001</v>
          </cell>
          <cell r="L2547" t="str">
            <v>RA de São José do Rio Preto</v>
          </cell>
          <cell r="M2547" t="str">
            <v>Obra Contratada a Iniciar</v>
          </cell>
          <cell r="N2547">
            <v>67.02000000000001</v>
          </cell>
        </row>
        <row r="2548">
          <cell r="F2548" t="str">
            <v>ARTESP</v>
          </cell>
          <cell r="J2548">
            <v>35239796.317500003</v>
          </cell>
          <cell r="L2548" t="str">
            <v>RA de São José do Rio Preto</v>
          </cell>
          <cell r="M2548" t="str">
            <v>Obra Contratada a Iniciar</v>
          </cell>
        </row>
        <row r="2549">
          <cell r="F2549" t="str">
            <v>ARTESP</v>
          </cell>
          <cell r="J2549">
            <v>23219280.062399998</v>
          </cell>
          <cell r="L2549" t="str">
            <v>RA de São José do Rio Preto</v>
          </cell>
          <cell r="M2549" t="str">
            <v>Obra Contratada a Iniciar</v>
          </cell>
        </row>
        <row r="2550">
          <cell r="F2550" t="str">
            <v>ARTESP</v>
          </cell>
          <cell r="J2550">
            <v>33156749.751200002</v>
          </cell>
          <cell r="L2550" t="str">
            <v>RA de São José do Rio Preto</v>
          </cell>
          <cell r="M2550" t="str">
            <v>Obra Contratada a Iniciar</v>
          </cell>
        </row>
        <row r="2551">
          <cell r="F2551" t="str">
            <v>ARTESP</v>
          </cell>
          <cell r="J2551">
            <v>2450328.9512999998</v>
          </cell>
          <cell r="L2551" t="str">
            <v>RA de Ribeirão Preto</v>
          </cell>
          <cell r="M2551" t="str">
            <v>Obra Contratada a Iniciar</v>
          </cell>
          <cell r="N2551">
            <v>3.0500000000000007</v>
          </cell>
        </row>
        <row r="2552">
          <cell r="F2552" t="str">
            <v>ARTESP</v>
          </cell>
          <cell r="J2552">
            <v>2450328.9512999998</v>
          </cell>
          <cell r="L2552" t="str">
            <v>RA de Ribeirão Preto</v>
          </cell>
          <cell r="M2552" t="str">
            <v>Obra Contratada a Iniciar</v>
          </cell>
          <cell r="N2552">
            <v>3.0500000000000007</v>
          </cell>
        </row>
        <row r="2553">
          <cell r="F2553" t="str">
            <v>ARTESP</v>
          </cell>
          <cell r="J2553">
            <v>2450328.9512999998</v>
          </cell>
          <cell r="L2553" t="str">
            <v>RA de Ribeirão Preto</v>
          </cell>
          <cell r="M2553" t="str">
            <v>Obra Contratada a Iniciar</v>
          </cell>
          <cell r="N2553">
            <v>3.0500000000000007</v>
          </cell>
        </row>
        <row r="2554">
          <cell r="F2554" t="str">
            <v>ARTESP</v>
          </cell>
          <cell r="J2554">
            <v>4137440.7077000001</v>
          </cell>
          <cell r="L2554" t="str">
            <v>RA de Ribeirão Preto</v>
          </cell>
          <cell r="M2554" t="str">
            <v>Obra Contratada a Iniciar</v>
          </cell>
          <cell r="N2554">
            <v>5.1499999999999986</v>
          </cell>
        </row>
        <row r="2555">
          <cell r="F2555" t="str">
            <v>ARTESP</v>
          </cell>
          <cell r="J2555">
            <v>4137440.7077000001</v>
          </cell>
          <cell r="L2555" t="str">
            <v>RA de Ribeirão Preto</v>
          </cell>
          <cell r="M2555" t="str">
            <v>Obra Contratada a Iniciar</v>
          </cell>
          <cell r="N2555">
            <v>5.1499999999999986</v>
          </cell>
        </row>
        <row r="2556">
          <cell r="F2556" t="str">
            <v>ARTESP</v>
          </cell>
          <cell r="J2556">
            <v>4137440.7077000001</v>
          </cell>
          <cell r="L2556" t="str">
            <v>RA de Ribeirão Preto</v>
          </cell>
          <cell r="M2556" t="str">
            <v>Obra Contratada a Iniciar</v>
          </cell>
          <cell r="N2556">
            <v>5.1499999999999986</v>
          </cell>
        </row>
        <row r="2557">
          <cell r="F2557" t="str">
            <v>ARTESP</v>
          </cell>
          <cell r="J2557">
            <v>3936594.0586999999</v>
          </cell>
          <cell r="L2557" t="str">
            <v>RA de Ribeirão Preto</v>
          </cell>
          <cell r="M2557" t="str">
            <v>Obra Contratada a Iniciar</v>
          </cell>
          <cell r="N2557">
            <v>4.9000000000000004</v>
          </cell>
        </row>
        <row r="2558">
          <cell r="F2558" t="str">
            <v>ARTESP</v>
          </cell>
          <cell r="J2558">
            <v>3936594.0586999999</v>
          </cell>
          <cell r="L2558" t="str">
            <v>RA de Ribeirão Preto</v>
          </cell>
          <cell r="M2558" t="str">
            <v>Obra Contratada a Iniciar</v>
          </cell>
          <cell r="N2558">
            <v>4.9000000000000004</v>
          </cell>
        </row>
        <row r="2559">
          <cell r="F2559" t="str">
            <v>ARTESP</v>
          </cell>
          <cell r="J2559">
            <v>3936594.0586999999</v>
          </cell>
          <cell r="L2559" t="str">
            <v>RA de Ribeirão Preto</v>
          </cell>
          <cell r="M2559" t="str">
            <v>Obra Contratada a Iniciar</v>
          </cell>
          <cell r="N2559">
            <v>4.9000000000000004</v>
          </cell>
        </row>
        <row r="2560">
          <cell r="F2560" t="str">
            <v>ARTESP</v>
          </cell>
          <cell r="J2560">
            <v>7511664.1013000002</v>
          </cell>
          <cell r="L2560" t="str">
            <v>RA de Ribeirão Preto</v>
          </cell>
          <cell r="M2560" t="str">
            <v>Obra Contratada a Iniciar</v>
          </cell>
          <cell r="N2560">
            <v>9.35</v>
          </cell>
        </row>
        <row r="2561">
          <cell r="F2561" t="str">
            <v>ARTESP</v>
          </cell>
          <cell r="J2561">
            <v>7511664.1013000002</v>
          </cell>
          <cell r="L2561" t="str">
            <v>RA de Ribeirão Preto</v>
          </cell>
          <cell r="M2561" t="str">
            <v>Obra Contratada a Iniciar</v>
          </cell>
          <cell r="N2561">
            <v>9.35</v>
          </cell>
        </row>
        <row r="2562">
          <cell r="F2562" t="str">
            <v>ARTESP</v>
          </cell>
          <cell r="J2562">
            <v>25206774.024099998</v>
          </cell>
          <cell r="L2562" t="str">
            <v>RA de São José do Rio Preto</v>
          </cell>
          <cell r="M2562" t="str">
            <v>Obra Contratada a Iniciar</v>
          </cell>
          <cell r="N2562">
            <v>12.480000000000018</v>
          </cell>
        </row>
        <row r="2563">
          <cell r="F2563" t="str">
            <v>ARTESP</v>
          </cell>
          <cell r="J2563">
            <v>7511664.1013000002</v>
          </cell>
          <cell r="L2563" t="str">
            <v>RA de Ribeirão Preto</v>
          </cell>
          <cell r="M2563" t="str">
            <v>Obra Contratada a Iniciar</v>
          </cell>
          <cell r="N2563">
            <v>9.35</v>
          </cell>
        </row>
        <row r="2564">
          <cell r="F2564" t="str">
            <v>ARTESP</v>
          </cell>
          <cell r="J2564">
            <v>4618669.1459999997</v>
          </cell>
          <cell r="L2564" t="str">
            <v>RA Central</v>
          </cell>
          <cell r="M2564" t="str">
            <v>Obra Contratada a Iniciar</v>
          </cell>
          <cell r="N2564">
            <v>5.75</v>
          </cell>
        </row>
        <row r="2565">
          <cell r="F2565" t="str">
            <v>ARTESP</v>
          </cell>
          <cell r="J2565">
            <v>4618669.1459999997</v>
          </cell>
          <cell r="L2565" t="str">
            <v>RA Central</v>
          </cell>
          <cell r="M2565" t="str">
            <v>Obra Contratada a Iniciar</v>
          </cell>
          <cell r="N2565">
            <v>5.75</v>
          </cell>
        </row>
        <row r="2566">
          <cell r="F2566" t="str">
            <v>ARTESP</v>
          </cell>
          <cell r="J2566">
            <v>4618669.1459999997</v>
          </cell>
          <cell r="L2566" t="str">
            <v>RA Central</v>
          </cell>
          <cell r="M2566" t="str">
            <v>Obra Contratada a Iniciar</v>
          </cell>
          <cell r="N2566">
            <v>5.75</v>
          </cell>
        </row>
        <row r="2567">
          <cell r="F2567" t="str">
            <v>ARTESP</v>
          </cell>
          <cell r="J2567">
            <v>25206774.024099998</v>
          </cell>
          <cell r="L2567" t="str">
            <v>RA de São José do Rio Preto</v>
          </cell>
          <cell r="M2567" t="str">
            <v>Obra Contratada a Iniciar</v>
          </cell>
        </row>
        <row r="2568">
          <cell r="F2568" t="str">
            <v>ARTESP</v>
          </cell>
          <cell r="J2568">
            <v>25206774.024099998</v>
          </cell>
          <cell r="L2568" t="str">
            <v>RA de São José do Rio Preto</v>
          </cell>
          <cell r="M2568" t="str">
            <v>Obra Contratada a Iniciar</v>
          </cell>
          <cell r="N2568">
            <v>12.480000000000018</v>
          </cell>
        </row>
        <row r="2569">
          <cell r="F2569" t="str">
            <v>ARTESP</v>
          </cell>
          <cell r="J2569">
            <v>15255407.0735</v>
          </cell>
          <cell r="L2569" t="str">
            <v>RA de Ribeirão Preto</v>
          </cell>
          <cell r="M2569" t="str">
            <v>Obra Contratada a Iniciar</v>
          </cell>
          <cell r="N2569">
            <v>85.990000000000009</v>
          </cell>
        </row>
        <row r="2570">
          <cell r="F2570" t="str">
            <v>ARTESP</v>
          </cell>
          <cell r="J2570">
            <v>22584993.463100001</v>
          </cell>
          <cell r="L2570" t="str">
            <v>RA de Ribeirão Preto</v>
          </cell>
          <cell r="M2570" t="str">
            <v>Obra Contratada a Iniciar</v>
          </cell>
          <cell r="N2570">
            <v>74.530000000000015</v>
          </cell>
        </row>
        <row r="2571">
          <cell r="F2571" t="str">
            <v>ARTESP</v>
          </cell>
          <cell r="J2571">
            <v>22584993.463100001</v>
          </cell>
          <cell r="L2571" t="str">
            <v>RA de Ribeirão Preto</v>
          </cell>
          <cell r="M2571" t="str">
            <v>Obra Contratada a Iniciar</v>
          </cell>
          <cell r="N2571">
            <v>74.530000000000015</v>
          </cell>
        </row>
        <row r="2572">
          <cell r="F2572" t="str">
            <v>ARTESP</v>
          </cell>
          <cell r="J2572">
            <v>503571.42859999998</v>
          </cell>
          <cell r="L2572" t="str">
            <v>RA de Presidente Prudente</v>
          </cell>
          <cell r="M2572" t="str">
            <v>Em Estudo / Licitação em Andamento</v>
          </cell>
        </row>
        <row r="2573">
          <cell r="F2573" t="str">
            <v>ARTESP</v>
          </cell>
          <cell r="J2573">
            <v>19740000</v>
          </cell>
          <cell r="L2573" t="str">
            <v>RA de Presidente Prudente</v>
          </cell>
          <cell r="M2573" t="str">
            <v>Em Estudo / Licitação em Andamento</v>
          </cell>
        </row>
        <row r="2574">
          <cell r="F2574" t="str">
            <v>ARTESP</v>
          </cell>
          <cell r="J2574">
            <v>503571.42859999998</v>
          </cell>
          <cell r="L2574" t="str">
            <v>RA de Presidente Prudente</v>
          </cell>
          <cell r="M2574" t="str">
            <v>Em Estudo / Licitação em Andamento</v>
          </cell>
        </row>
        <row r="2575">
          <cell r="F2575" t="str">
            <v>ARTESP</v>
          </cell>
          <cell r="J2575">
            <v>327997.30310000002</v>
          </cell>
          <cell r="L2575" t="str">
            <v>RA de Presidente Prudente</v>
          </cell>
          <cell r="M2575" t="str">
            <v>Em Estudo / Licitação em Andamento</v>
          </cell>
        </row>
        <row r="2576">
          <cell r="F2576" t="str">
            <v>ARTESP</v>
          </cell>
          <cell r="J2576">
            <v>23059701.9179</v>
          </cell>
          <cell r="L2576" t="str">
            <v>RA de Presidente Prudente</v>
          </cell>
          <cell r="M2576" t="str">
            <v>Em Estudo / Licitação em Andamento</v>
          </cell>
        </row>
        <row r="2577">
          <cell r="F2577" t="str">
            <v>ARTESP</v>
          </cell>
          <cell r="J2577">
            <v>7341516.0515999999</v>
          </cell>
          <cell r="L2577" t="str">
            <v>RA de Campinas</v>
          </cell>
          <cell r="M2577" t="str">
            <v>Em Estudo / Licitação em Andamento</v>
          </cell>
        </row>
        <row r="2578">
          <cell r="F2578" t="str">
            <v>ARTESP</v>
          </cell>
          <cell r="J2578">
            <v>20996735.907400001</v>
          </cell>
          <cell r="L2578" t="str">
            <v>RA de Campinas</v>
          </cell>
          <cell r="M2578" t="str">
            <v>Em Estudo / Licitação em Andamento</v>
          </cell>
        </row>
        <row r="2579">
          <cell r="F2579" t="str">
            <v>ARTESP</v>
          </cell>
          <cell r="J2579">
            <v>503571.42859999998</v>
          </cell>
          <cell r="L2579" t="str">
            <v>RA de Presidente Prudente</v>
          </cell>
          <cell r="M2579" t="str">
            <v>Em Estudo / Licitação em Andamento</v>
          </cell>
        </row>
        <row r="2580">
          <cell r="F2580" t="str">
            <v>ARTESP</v>
          </cell>
          <cell r="J2580">
            <v>25413833.655000001</v>
          </cell>
          <cell r="L2580" t="str">
            <v>RA de Presidente Prudente</v>
          </cell>
          <cell r="M2580" t="str">
            <v>Em Estudo / Licitação em Andamento</v>
          </cell>
        </row>
        <row r="2581">
          <cell r="F2581" t="str">
            <v>ARTESP</v>
          </cell>
          <cell r="J2581">
            <v>1169857.0478000001</v>
          </cell>
          <cell r="L2581" t="str">
            <v>RA de Bauru</v>
          </cell>
          <cell r="M2581" t="str">
            <v>Em Estudo / Licitação em Andamento</v>
          </cell>
        </row>
        <row r="2582">
          <cell r="F2582" t="str">
            <v>ARTESP</v>
          </cell>
          <cell r="J2582">
            <v>3879114.7716999999</v>
          </cell>
          <cell r="L2582" t="str">
            <v>RA de Bauru</v>
          </cell>
          <cell r="M2582" t="str">
            <v>Em Estudo / Licitação em Andamento</v>
          </cell>
        </row>
        <row r="2583">
          <cell r="F2583" t="str">
            <v>ARTESP</v>
          </cell>
          <cell r="J2583">
            <v>4187432.2366999998</v>
          </cell>
          <cell r="L2583" t="str">
            <v>RA de Bauru</v>
          </cell>
          <cell r="M2583" t="str">
            <v>Em Estudo / Licitação em Andamento</v>
          </cell>
        </row>
        <row r="2584">
          <cell r="F2584" t="str">
            <v>ARTESP</v>
          </cell>
          <cell r="J2584">
            <v>435143.08880000003</v>
          </cell>
          <cell r="L2584" t="str">
            <v>RA de Marília</v>
          </cell>
          <cell r="M2584" t="str">
            <v>Em Estudo / Licitação em Andamento</v>
          </cell>
        </row>
        <row r="2585">
          <cell r="F2585" t="str">
            <v>ARTESP</v>
          </cell>
          <cell r="J2585">
            <v>295197.57280000002</v>
          </cell>
          <cell r="L2585" t="str">
            <v>RA de Campinas</v>
          </cell>
          <cell r="M2585" t="str">
            <v>Em Estudo / Licitação em Andamento</v>
          </cell>
        </row>
        <row r="2586">
          <cell r="F2586" t="str">
            <v>ARTESP</v>
          </cell>
          <cell r="J2586">
            <v>16151335.3134</v>
          </cell>
          <cell r="L2586" t="str">
            <v>RA de Presidente Prudente</v>
          </cell>
          <cell r="M2586" t="str">
            <v>Em Estudo / Licitação em Andamento</v>
          </cell>
        </row>
        <row r="2587">
          <cell r="F2587" t="str">
            <v>ARTESP</v>
          </cell>
          <cell r="J2587">
            <v>3279973.0312999999</v>
          </cell>
          <cell r="L2587" t="str">
            <v>RA de Marília</v>
          </cell>
          <cell r="M2587" t="str">
            <v>Em Estudo / Licitação em Andamento</v>
          </cell>
        </row>
        <row r="2588">
          <cell r="F2588" t="str">
            <v>ARTESP</v>
          </cell>
          <cell r="J2588">
            <v>6020043.1623</v>
          </cell>
          <cell r="L2588" t="str">
            <v>RA de Bauru</v>
          </cell>
          <cell r="M2588" t="str">
            <v>Em Estudo / Licitação em Andamento</v>
          </cell>
        </row>
        <row r="2589">
          <cell r="F2589" t="str">
            <v>ARTESP</v>
          </cell>
          <cell r="J2589">
            <v>11844773.5689</v>
          </cell>
          <cell r="L2589" t="str">
            <v>RA de Marília</v>
          </cell>
          <cell r="M2589" t="str">
            <v>Em Estudo / Licitação em Andamento</v>
          </cell>
        </row>
        <row r="2590">
          <cell r="F2590" t="str">
            <v>ARTESP</v>
          </cell>
          <cell r="J2590">
            <v>4373297.3750999998</v>
          </cell>
          <cell r="L2590" t="str">
            <v>RA de Campinas</v>
          </cell>
          <cell r="M2590" t="str">
            <v>Em Estudo / Licitação em Andamento</v>
          </cell>
        </row>
        <row r="2591">
          <cell r="F2591" t="str">
            <v>ARTESP</v>
          </cell>
          <cell r="J2591">
            <v>161429659.8511</v>
          </cell>
          <cell r="L2591" t="str">
            <v>RA de Presidente Prudente</v>
          </cell>
          <cell r="M2591" t="str">
            <v>Em Estudo / Licitação em Andamento</v>
          </cell>
        </row>
        <row r="2592">
          <cell r="F2592" t="str">
            <v>ARTESP</v>
          </cell>
          <cell r="J2592">
            <v>2064381.1873000001</v>
          </cell>
          <cell r="L2592" t="str">
            <v>RA de Presidente Prudente</v>
          </cell>
          <cell r="M2592" t="str">
            <v>Obra Contratada a Iniciar</v>
          </cell>
          <cell r="N2592">
            <v>0</v>
          </cell>
        </row>
        <row r="2593">
          <cell r="F2593" t="str">
            <v>ARTESP</v>
          </cell>
          <cell r="J2593">
            <v>2064381.1873000001</v>
          </cell>
          <cell r="L2593" t="str">
            <v>RA de Campinas</v>
          </cell>
          <cell r="M2593" t="str">
            <v>Obra Contratada a Iniciar</v>
          </cell>
          <cell r="N2593">
            <v>0</v>
          </cell>
        </row>
        <row r="2594">
          <cell r="F2594" t="str">
            <v>ARTESP</v>
          </cell>
          <cell r="J2594">
            <v>2064381.1873000001</v>
          </cell>
          <cell r="L2594" t="str">
            <v>RA de Campinas</v>
          </cell>
          <cell r="M2594" t="str">
            <v>Obra Contratada a Iniciar</v>
          </cell>
          <cell r="N2594">
            <v>0</v>
          </cell>
        </row>
        <row r="2595">
          <cell r="F2595" t="str">
            <v>ARTESP</v>
          </cell>
          <cell r="J2595">
            <v>2064381.1873000001</v>
          </cell>
          <cell r="L2595" t="str">
            <v>RA de Campinas</v>
          </cell>
          <cell r="M2595" t="str">
            <v>Obra Contratada a Iniciar</v>
          </cell>
          <cell r="N2595">
            <v>0</v>
          </cell>
        </row>
        <row r="2596">
          <cell r="F2596" t="str">
            <v>ARTESP</v>
          </cell>
          <cell r="J2596">
            <v>2064381.1873000001</v>
          </cell>
          <cell r="L2596" t="str">
            <v>RA de Campinas</v>
          </cell>
          <cell r="M2596" t="str">
            <v>Obra Contratada a Iniciar</v>
          </cell>
          <cell r="N2596">
            <v>0</v>
          </cell>
        </row>
        <row r="2597">
          <cell r="F2597" t="str">
            <v>ARTESP</v>
          </cell>
          <cell r="J2597">
            <v>5056153.0268000001</v>
          </cell>
          <cell r="L2597" t="str">
            <v>RA de Campinas</v>
          </cell>
          <cell r="M2597" t="str">
            <v>Em Estudo / Licitação em Andamento</v>
          </cell>
        </row>
        <row r="2598">
          <cell r="F2598" t="str">
            <v>ARTESP</v>
          </cell>
          <cell r="J2598">
            <v>5056153.0268000001</v>
          </cell>
          <cell r="L2598" t="str">
            <v>RA de Campinas</v>
          </cell>
          <cell r="M2598" t="str">
            <v>Em Estudo / Licitação em Andamento</v>
          </cell>
        </row>
        <row r="2599">
          <cell r="F2599" t="str">
            <v>ARTESP</v>
          </cell>
          <cell r="J2599">
            <v>15123338.7084</v>
          </cell>
          <cell r="L2599" t="str">
            <v>RA de Bauru</v>
          </cell>
          <cell r="M2599" t="str">
            <v>Em Estudo / Licitação em Andamento</v>
          </cell>
        </row>
        <row r="2600">
          <cell r="F2600" t="str">
            <v>ARTESP</v>
          </cell>
          <cell r="J2600">
            <v>15123338.7084</v>
          </cell>
          <cell r="L2600" t="str">
            <v>RA de Bauru</v>
          </cell>
          <cell r="M2600" t="str">
            <v>Em Estudo / Licitação em Andamento</v>
          </cell>
        </row>
        <row r="2601">
          <cell r="F2601" t="str">
            <v>ARTESP</v>
          </cell>
          <cell r="J2601">
            <v>35351431.729000002</v>
          </cell>
          <cell r="L2601" t="str">
            <v>RA de Presidente Prudente</v>
          </cell>
          <cell r="M2601" t="str">
            <v>Em Estudo / Licitação em Andamento</v>
          </cell>
        </row>
        <row r="2602">
          <cell r="F2602" t="str">
            <v>ARTESP</v>
          </cell>
          <cell r="J2602">
            <v>49033158.8539</v>
          </cell>
          <cell r="L2602" t="str">
            <v>RA de Presidente Prudente</v>
          </cell>
          <cell r="M2602" t="str">
            <v>Em Estudo / Licitação em Andamento</v>
          </cell>
        </row>
        <row r="2603">
          <cell r="F2603" t="str">
            <v>ARTESP</v>
          </cell>
          <cell r="J2603">
            <v>21931583.071400002</v>
          </cell>
          <cell r="L2603" t="str">
            <v>RA de Presidente Prudente</v>
          </cell>
          <cell r="M2603" t="str">
            <v>Em Estudo / Licitação em Andamento</v>
          </cell>
        </row>
        <row r="2604">
          <cell r="F2604" t="str">
            <v>ARTESP</v>
          </cell>
          <cell r="J2604">
            <v>21931583.071400002</v>
          </cell>
          <cell r="L2604" t="str">
            <v>RA de Presidente Prudente</v>
          </cell>
          <cell r="M2604" t="str">
            <v>Em Estudo / Licitação em Andamento</v>
          </cell>
        </row>
        <row r="2605">
          <cell r="F2605" t="str">
            <v>ARTESP</v>
          </cell>
          <cell r="J2605">
            <v>16494624.8321</v>
          </cell>
          <cell r="L2605" t="str">
            <v>RA de Campinas</v>
          </cell>
          <cell r="M2605" t="str">
            <v>Em Estudo / Licitação em Andamento</v>
          </cell>
        </row>
        <row r="2606">
          <cell r="F2606" t="str">
            <v>ARTESP</v>
          </cell>
          <cell r="J2606">
            <v>2535480.7163999998</v>
          </cell>
          <cell r="L2606" t="str">
            <v>RA de Marília</v>
          </cell>
          <cell r="M2606" t="str">
            <v>Em Estudo / Licitação em Andamento</v>
          </cell>
        </row>
        <row r="2607">
          <cell r="F2607" t="str">
            <v>ARTESP</v>
          </cell>
          <cell r="J2607">
            <v>2535480.7163999998</v>
          </cell>
          <cell r="L2607" t="str">
            <v>RA de Marília</v>
          </cell>
          <cell r="M2607" t="str">
            <v>Em Estudo / Licitação em Andamento</v>
          </cell>
        </row>
        <row r="2608">
          <cell r="F2608" t="str">
            <v>ARTESP</v>
          </cell>
          <cell r="J2608">
            <v>2820000</v>
          </cell>
          <cell r="L2608" t="str">
            <v>RA de Campinas</v>
          </cell>
          <cell r="M2608" t="str">
            <v>Em Estudo / Licitação em Andamento</v>
          </cell>
        </row>
        <row r="2609">
          <cell r="F2609" t="str">
            <v>ARTESP</v>
          </cell>
          <cell r="J2609">
            <v>426396.49410000001</v>
          </cell>
          <cell r="L2609" t="str">
            <v>RA de Campinas</v>
          </cell>
          <cell r="M2609" t="str">
            <v>Em Estudo / Licitação em Andamento</v>
          </cell>
        </row>
        <row r="2610">
          <cell r="F2610" t="str">
            <v>ARTESP</v>
          </cell>
          <cell r="J2610">
            <v>1093324.3437999999</v>
          </cell>
          <cell r="L2610" t="str">
            <v>RA de Marília</v>
          </cell>
          <cell r="M2610" t="str">
            <v>Em Estudo / Licitação em Andamento</v>
          </cell>
        </row>
        <row r="2611">
          <cell r="F2611" t="str">
            <v>ARTESP</v>
          </cell>
          <cell r="J2611">
            <v>5139061.2361000003</v>
          </cell>
          <cell r="L2611" t="str">
            <v>RA de Marília</v>
          </cell>
          <cell r="M2611" t="str">
            <v>Em Estudo / Licitação em Andamento</v>
          </cell>
        </row>
        <row r="2612">
          <cell r="F2612" t="str">
            <v>ARTESP</v>
          </cell>
          <cell r="J2612">
            <v>327997.30310000002</v>
          </cell>
          <cell r="L2612" t="str">
            <v>RA de Presidente Prudente</v>
          </cell>
          <cell r="M2612" t="str">
            <v>Em Estudo / Licitação em Andamento</v>
          </cell>
        </row>
        <row r="2613">
          <cell r="F2613" t="str">
            <v>ARTESP</v>
          </cell>
          <cell r="J2613">
            <v>3904458.6570000001</v>
          </cell>
          <cell r="L2613" t="str">
            <v>RA de Barretos</v>
          </cell>
          <cell r="M2613" t="str">
            <v>Obra Contratada a Iniciar</v>
          </cell>
          <cell r="N2613">
            <v>4.8599999999999994</v>
          </cell>
        </row>
        <row r="2614">
          <cell r="F2614" t="str">
            <v>ARTESP</v>
          </cell>
          <cell r="J2614">
            <v>3904458.6570000001</v>
          </cell>
          <cell r="L2614" t="str">
            <v>RA de Barretos</v>
          </cell>
          <cell r="M2614" t="str">
            <v>Obra Contratada a Iniciar</v>
          </cell>
          <cell r="N2614">
            <v>4.8599999999999994</v>
          </cell>
        </row>
        <row r="2615">
          <cell r="F2615" t="str">
            <v>ARTESP</v>
          </cell>
          <cell r="J2615">
            <v>15255407.0735</v>
          </cell>
          <cell r="L2615" t="str">
            <v>RA de Ribeirão Preto</v>
          </cell>
          <cell r="M2615" t="str">
            <v>Obra Contratada a Iniciar</v>
          </cell>
          <cell r="N2615">
            <v>85.990000000000009</v>
          </cell>
        </row>
        <row r="2616">
          <cell r="F2616" t="str">
            <v>ARTESP</v>
          </cell>
          <cell r="J2616">
            <v>3904458.6570000001</v>
          </cell>
          <cell r="L2616" t="str">
            <v>RA de Barretos</v>
          </cell>
          <cell r="M2616" t="str">
            <v>Obra Contratada a Iniciar</v>
          </cell>
          <cell r="N2616">
            <v>4.8599999999999994</v>
          </cell>
        </row>
        <row r="2617">
          <cell r="F2617" t="str">
            <v>ARTESP</v>
          </cell>
          <cell r="J2617">
            <v>7817671.7071000002</v>
          </cell>
          <cell r="L2617" t="str">
            <v>RA de Barretos</v>
          </cell>
          <cell r="M2617" t="str">
            <v>Obra Contratada a Iniciar</v>
          </cell>
          <cell r="N2617">
            <v>4.5099999999999909</v>
          </cell>
        </row>
        <row r="2618">
          <cell r="F2618" t="str">
            <v>ARTESP</v>
          </cell>
          <cell r="J2618">
            <v>71589765.292099997</v>
          </cell>
          <cell r="L2618" t="str">
            <v>RA de Barretos</v>
          </cell>
          <cell r="M2618" t="str">
            <v>Obra Contratada a Iniciar</v>
          </cell>
          <cell r="N2618">
            <v>41.300000000000011</v>
          </cell>
        </row>
        <row r="2619">
          <cell r="F2619" t="str">
            <v>ARTESP</v>
          </cell>
          <cell r="J2619">
            <v>28522431.819699999</v>
          </cell>
          <cell r="L2619" t="str">
            <v>RA de Ribeirão Preto</v>
          </cell>
          <cell r="M2619" t="str">
            <v>Obra Contratada a Iniciar</v>
          </cell>
          <cell r="N2619">
            <v>74.530000000000015</v>
          </cell>
        </row>
        <row r="2620">
          <cell r="F2620" t="str">
            <v>ARTESP</v>
          </cell>
          <cell r="J2620">
            <v>15255407.0735</v>
          </cell>
          <cell r="L2620" t="str">
            <v>RA de Ribeirão Preto</v>
          </cell>
          <cell r="M2620" t="str">
            <v>Obra Contratada a Iniciar</v>
          </cell>
          <cell r="N2620">
            <v>85.990000000000009</v>
          </cell>
        </row>
        <row r="2621">
          <cell r="F2621" t="str">
            <v>ARTESP</v>
          </cell>
          <cell r="J2621">
            <v>6960155.1294999998</v>
          </cell>
          <cell r="L2621" t="str">
            <v>RA de Ribeirão Preto</v>
          </cell>
          <cell r="M2621" t="str">
            <v>Obra Contratada a Iniciar</v>
          </cell>
          <cell r="N2621">
            <v>74.530000000000015</v>
          </cell>
        </row>
        <row r="2622">
          <cell r="F2622" t="str">
            <v>ARTESP</v>
          </cell>
          <cell r="J2622">
            <v>6960155.1294999998</v>
          </cell>
          <cell r="L2622" t="str">
            <v>RA de Ribeirão Preto</v>
          </cell>
          <cell r="M2622" t="str">
            <v>Obra Contratada a Iniciar</v>
          </cell>
          <cell r="N2622">
            <v>74.530000000000015</v>
          </cell>
        </row>
        <row r="2623">
          <cell r="F2623" t="str">
            <v>ARTESP</v>
          </cell>
          <cell r="J2623">
            <v>5302351.2006000001</v>
          </cell>
          <cell r="L2623" t="str">
            <v>RA de Barretos</v>
          </cell>
          <cell r="M2623" t="str">
            <v>Obra Contratada a Iniciar</v>
          </cell>
          <cell r="N2623">
            <v>6.5999999999999979</v>
          </cell>
        </row>
        <row r="2624">
          <cell r="F2624" t="str">
            <v>ARTESP</v>
          </cell>
          <cell r="J2624">
            <v>6960155.1294999998</v>
          </cell>
          <cell r="L2624" t="str">
            <v>RA de Ribeirão Preto</v>
          </cell>
          <cell r="M2624" t="str">
            <v>Obra Contratada a Iniciar</v>
          </cell>
          <cell r="N2624">
            <v>74.530000000000015</v>
          </cell>
        </row>
        <row r="2625">
          <cell r="F2625" t="str">
            <v>ARTESP</v>
          </cell>
          <cell r="J2625">
            <v>6960155.1294999998</v>
          </cell>
          <cell r="L2625" t="str">
            <v>RA de Ribeirão Preto</v>
          </cell>
          <cell r="M2625" t="str">
            <v>Obra Contratada a Iniciar</v>
          </cell>
          <cell r="N2625">
            <v>74.530000000000015</v>
          </cell>
        </row>
        <row r="2626">
          <cell r="F2626" t="str">
            <v>ARTESP</v>
          </cell>
          <cell r="J2626">
            <v>30113324.5777</v>
          </cell>
          <cell r="L2626" t="str">
            <v>RA de Ribeirão Preto</v>
          </cell>
          <cell r="M2626" t="str">
            <v>Obra Contratada a Iniciar</v>
          </cell>
          <cell r="N2626">
            <v>74.530000000000015</v>
          </cell>
        </row>
        <row r="2627">
          <cell r="F2627" t="str">
            <v>ARTESP</v>
          </cell>
          <cell r="J2627">
            <v>30113324.5777</v>
          </cell>
          <cell r="L2627" t="str">
            <v>RA de Ribeirão Preto</v>
          </cell>
          <cell r="M2627" t="str">
            <v>Obra Contratada a Iniciar</v>
          </cell>
          <cell r="N2627">
            <v>74.530000000000015</v>
          </cell>
        </row>
        <row r="2628">
          <cell r="F2628" t="str">
            <v>ARTESP</v>
          </cell>
          <cell r="J2628">
            <v>30113324.5777</v>
          </cell>
          <cell r="L2628" t="str">
            <v>RA de Ribeirão Preto</v>
          </cell>
          <cell r="M2628" t="str">
            <v>Obra Contratada a Iniciar</v>
          </cell>
          <cell r="N2628">
            <v>74.530000000000015</v>
          </cell>
        </row>
        <row r="2629">
          <cell r="F2629" t="str">
            <v>ARTESP</v>
          </cell>
          <cell r="J2629">
            <v>30113324.5777</v>
          </cell>
          <cell r="L2629" t="str">
            <v>RA de Ribeirão Preto</v>
          </cell>
          <cell r="M2629" t="str">
            <v>Obra Contratada a Iniciar</v>
          </cell>
          <cell r="N2629">
            <v>74.530000000000015</v>
          </cell>
        </row>
        <row r="2630">
          <cell r="F2630" t="str">
            <v>ARTESP</v>
          </cell>
          <cell r="J2630">
            <v>3567036.2818</v>
          </cell>
          <cell r="L2630" t="str">
            <v>RA de Barretos</v>
          </cell>
          <cell r="M2630" t="str">
            <v>Obra Contratada a Iniciar</v>
          </cell>
          <cell r="N2630">
            <v>4.4400000000000048</v>
          </cell>
        </row>
        <row r="2631">
          <cell r="F2631" t="str">
            <v>ARTESP</v>
          </cell>
          <cell r="J2631">
            <v>2064381.1873000001</v>
          </cell>
          <cell r="L2631" t="str">
            <v>RA de Campinas</v>
          </cell>
          <cell r="M2631" t="str">
            <v>Obra Contratada a Iniciar</v>
          </cell>
          <cell r="N2631">
            <v>0</v>
          </cell>
        </row>
        <row r="2632">
          <cell r="F2632" t="str">
            <v>ARTESP</v>
          </cell>
          <cell r="J2632">
            <v>3567036.2818</v>
          </cell>
          <cell r="L2632" t="str">
            <v>RA de Barretos</v>
          </cell>
          <cell r="M2632" t="str">
            <v>Obra Contratada a Iniciar</v>
          </cell>
          <cell r="N2632">
            <v>4.4400000000000048</v>
          </cell>
        </row>
        <row r="2633">
          <cell r="F2633" t="str">
            <v>ARTESP</v>
          </cell>
          <cell r="J2633">
            <v>71589765.292099997</v>
          </cell>
          <cell r="L2633" t="str">
            <v>RA de Barretos</v>
          </cell>
          <cell r="M2633" t="str">
            <v>Obra Contratada a Iniciar</v>
          </cell>
          <cell r="N2633">
            <v>41.300000000000011</v>
          </cell>
        </row>
        <row r="2634">
          <cell r="F2634" t="str">
            <v>ARTESP</v>
          </cell>
          <cell r="J2634">
            <v>23331798.9483</v>
          </cell>
          <cell r="L2634" t="str">
            <v>RA de Ribeirão Preto</v>
          </cell>
          <cell r="M2634" t="str">
            <v>Obra Contratada a Iniciar</v>
          </cell>
          <cell r="N2634">
            <v>85.990000000000009</v>
          </cell>
        </row>
        <row r="2635">
          <cell r="F2635" t="str">
            <v>ARTESP</v>
          </cell>
          <cell r="J2635">
            <v>23331798.9483</v>
          </cell>
          <cell r="L2635" t="str">
            <v>RA de Ribeirão Preto</v>
          </cell>
          <cell r="M2635" t="str">
            <v>Obra Contratada a Iniciar</v>
          </cell>
          <cell r="N2635">
            <v>85.990000000000009</v>
          </cell>
        </row>
        <row r="2636">
          <cell r="F2636" t="str">
            <v>ARTESP</v>
          </cell>
          <cell r="J2636">
            <v>28865623.076900002</v>
          </cell>
          <cell r="L2636" t="str">
            <v>RA de Ribeirão Preto</v>
          </cell>
          <cell r="M2636" t="str">
            <v>Obra Contratada a Iniciar</v>
          </cell>
          <cell r="N2636">
            <v>85.990000000000009</v>
          </cell>
        </row>
        <row r="2637">
          <cell r="F2637" t="str">
            <v>ARTESP</v>
          </cell>
          <cell r="J2637">
            <v>23331798.9483</v>
          </cell>
          <cell r="L2637" t="str">
            <v>RA de Ribeirão Preto</v>
          </cell>
          <cell r="M2637" t="str">
            <v>Obra Contratada a Iniciar</v>
          </cell>
          <cell r="N2637">
            <v>85.990000000000009</v>
          </cell>
        </row>
        <row r="2638">
          <cell r="F2638" t="str">
            <v>ARTESP</v>
          </cell>
          <cell r="J2638">
            <v>28865623.076900002</v>
          </cell>
          <cell r="L2638" t="str">
            <v>RA de Ribeirão Preto</v>
          </cell>
          <cell r="M2638" t="str">
            <v>Obra Contratada a Iniciar</v>
          </cell>
          <cell r="N2638">
            <v>85.990000000000009</v>
          </cell>
        </row>
        <row r="2639">
          <cell r="F2639" t="str">
            <v>ARTESP</v>
          </cell>
          <cell r="J2639">
            <v>28865623.076900002</v>
          </cell>
          <cell r="L2639" t="str">
            <v>RA de Ribeirão Preto</v>
          </cell>
          <cell r="M2639" t="str">
            <v>Obra Contratada a Iniciar</v>
          </cell>
          <cell r="N2639">
            <v>85.990000000000009</v>
          </cell>
        </row>
        <row r="2640">
          <cell r="F2640" t="str">
            <v>ARTESP</v>
          </cell>
          <cell r="J2640">
            <v>2600112.4879000001</v>
          </cell>
          <cell r="L2640" t="str">
            <v>RA de Barretos</v>
          </cell>
          <cell r="M2640" t="str">
            <v>Obra Contratada a Iniciar</v>
          </cell>
          <cell r="N2640">
            <v>1.5</v>
          </cell>
        </row>
        <row r="2641">
          <cell r="F2641" t="str">
            <v>ARTESP</v>
          </cell>
          <cell r="J2641">
            <v>2600112.4879000001</v>
          </cell>
          <cell r="L2641" t="str">
            <v>RA de Barretos</v>
          </cell>
          <cell r="M2641" t="str">
            <v>Obra Contratada a Iniciar</v>
          </cell>
          <cell r="N2641">
            <v>1.5</v>
          </cell>
        </row>
        <row r="2642">
          <cell r="F2642" t="str">
            <v>ARTESP</v>
          </cell>
          <cell r="J2642">
            <v>2600112.4879000001</v>
          </cell>
          <cell r="L2642" t="str">
            <v>RA de Barretos</v>
          </cell>
          <cell r="M2642" t="str">
            <v>Obra Contratada a Iniciar</v>
          </cell>
          <cell r="N2642">
            <v>1.5</v>
          </cell>
        </row>
        <row r="2643">
          <cell r="F2643" t="str">
            <v>ARTESP</v>
          </cell>
          <cell r="J2643">
            <v>2600112.4879000001</v>
          </cell>
          <cell r="L2643" t="str">
            <v>RA de Barretos</v>
          </cell>
          <cell r="M2643" t="str">
            <v>Obra Contratada a Iniciar</v>
          </cell>
          <cell r="N2643">
            <v>1.5</v>
          </cell>
        </row>
        <row r="2644">
          <cell r="F2644" t="str">
            <v>ARTESP</v>
          </cell>
          <cell r="J2644">
            <v>23331798.9483</v>
          </cell>
          <cell r="L2644" t="str">
            <v>RA de Ribeirão Preto</v>
          </cell>
          <cell r="M2644" t="str">
            <v>Obra Contratada a Iniciar</v>
          </cell>
          <cell r="N2644">
            <v>85.990000000000009</v>
          </cell>
        </row>
        <row r="2645">
          <cell r="F2645" t="str">
            <v>ARTESP</v>
          </cell>
          <cell r="J2645">
            <v>28865623.076900002</v>
          </cell>
          <cell r="L2645" t="str">
            <v>RA de Ribeirão Preto</v>
          </cell>
          <cell r="M2645" t="str">
            <v>Obra Contratada a Iniciar</v>
          </cell>
          <cell r="N2645">
            <v>85.990000000000009</v>
          </cell>
        </row>
        <row r="2646">
          <cell r="F2646" t="str">
            <v>ARTESP</v>
          </cell>
          <cell r="J2646">
            <v>7817671.7071000002</v>
          </cell>
          <cell r="L2646" t="str">
            <v>RA de Barretos</v>
          </cell>
          <cell r="M2646" t="str">
            <v>Obra Contratada a Iniciar</v>
          </cell>
          <cell r="N2646">
            <v>4.5099999999999909</v>
          </cell>
        </row>
        <row r="2647">
          <cell r="F2647" t="str">
            <v>ARTESP</v>
          </cell>
          <cell r="J2647">
            <v>7817671.7071000002</v>
          </cell>
          <cell r="L2647" t="str">
            <v>RA de Barretos</v>
          </cell>
          <cell r="M2647" t="str">
            <v>Obra Contratada a Iniciar</v>
          </cell>
          <cell r="N2647">
            <v>4.5099999999999909</v>
          </cell>
        </row>
        <row r="2648">
          <cell r="F2648" t="str">
            <v>ARTESP</v>
          </cell>
          <cell r="J2648">
            <v>7817671.7071000002</v>
          </cell>
          <cell r="L2648" t="str">
            <v>RA de Barretos</v>
          </cell>
          <cell r="M2648" t="str">
            <v>Obra Contratada a Iniciar</v>
          </cell>
          <cell r="N2648">
            <v>4.5099999999999909</v>
          </cell>
        </row>
        <row r="2649">
          <cell r="F2649" t="str">
            <v>ARTESP</v>
          </cell>
          <cell r="J2649">
            <v>71589765.292099997</v>
          </cell>
          <cell r="L2649" t="str">
            <v>RA de Barretos</v>
          </cell>
          <cell r="M2649" t="str">
            <v>Obra Contratada a Iniciar</v>
          </cell>
          <cell r="N2649">
            <v>41.300000000000011</v>
          </cell>
        </row>
        <row r="2650">
          <cell r="F2650" t="str">
            <v>ARTESP</v>
          </cell>
          <cell r="J2650">
            <v>71589765.292099997</v>
          </cell>
          <cell r="L2650" t="str">
            <v>RA de Barretos</v>
          </cell>
          <cell r="M2650" t="str">
            <v>Obra Contratada a Iniciar</v>
          </cell>
          <cell r="N2650">
            <v>41.300000000000011</v>
          </cell>
        </row>
        <row r="2651">
          <cell r="F2651" t="str">
            <v>ARTESP</v>
          </cell>
          <cell r="J2651">
            <v>3567036.2818</v>
          </cell>
          <cell r="L2651" t="str">
            <v>RA de Barretos</v>
          </cell>
          <cell r="M2651" t="str">
            <v>Obra Contratada a Iniciar</v>
          </cell>
          <cell r="N2651">
            <v>4.4400000000000048</v>
          </cell>
        </row>
        <row r="2652">
          <cell r="F2652" t="str">
            <v>ARTESP</v>
          </cell>
          <cell r="J2652">
            <v>80766.618700000006</v>
          </cell>
          <cell r="L2652" t="str">
            <v>RA de Presidente Prudente</v>
          </cell>
          <cell r="M2652" t="str">
            <v>Obra Contratada a Iniciar</v>
          </cell>
          <cell r="N2652">
            <v>0</v>
          </cell>
        </row>
        <row r="2653">
          <cell r="F2653" t="str">
            <v>ARTESP</v>
          </cell>
          <cell r="J2653">
            <v>80766.618700000006</v>
          </cell>
          <cell r="L2653" t="str">
            <v>RA de Presidente Prudente</v>
          </cell>
          <cell r="M2653" t="str">
            <v>Obra Contratada a Iniciar</v>
          </cell>
          <cell r="N2653">
            <v>0</v>
          </cell>
        </row>
        <row r="2654">
          <cell r="F2654" t="str">
            <v>ARTESP</v>
          </cell>
          <cell r="J2654">
            <v>80766.618700000006</v>
          </cell>
          <cell r="L2654" t="str">
            <v>RA de Campinas</v>
          </cell>
          <cell r="M2654" t="str">
            <v>Obra Contratada a Iniciar</v>
          </cell>
          <cell r="N2654">
            <v>0</v>
          </cell>
        </row>
        <row r="2655">
          <cell r="F2655" t="str">
            <v>ARTESP</v>
          </cell>
          <cell r="J2655">
            <v>3441062.0457000001</v>
          </cell>
          <cell r="L2655" t="str">
            <v>RA de Marília</v>
          </cell>
          <cell r="M2655" t="str">
            <v>Obra Contratada a Iniciar</v>
          </cell>
          <cell r="N2655">
            <v>5.53</v>
          </cell>
        </row>
        <row r="2656">
          <cell r="F2656" t="str">
            <v>ARTESP</v>
          </cell>
          <cell r="J2656">
            <v>9324469.1566000003</v>
          </cell>
          <cell r="L2656" t="str">
            <v>RA de Presidente Prudente</v>
          </cell>
          <cell r="M2656" t="str">
            <v>Obra Contratada a Iniciar</v>
          </cell>
          <cell r="N2656">
            <v>14.984999999999999</v>
          </cell>
        </row>
        <row r="2657">
          <cell r="F2657" t="str">
            <v>ARTESP</v>
          </cell>
          <cell r="J2657">
            <v>9324469.1566000003</v>
          </cell>
          <cell r="L2657" t="str">
            <v>RA de Presidente Prudente</v>
          </cell>
          <cell r="M2657" t="str">
            <v>Obra Contratada a Iniciar</v>
          </cell>
          <cell r="N2657">
            <v>14.984999999999999</v>
          </cell>
        </row>
        <row r="2658">
          <cell r="F2658" t="str">
            <v>ARTESP</v>
          </cell>
          <cell r="J2658">
            <v>1810757.8308999999</v>
          </cell>
          <cell r="L2658" t="str">
            <v>RA de Presidente Prudente</v>
          </cell>
          <cell r="M2658" t="str">
            <v>Obra Contratada a Iniciar</v>
          </cell>
          <cell r="N2658">
            <v>2.91</v>
          </cell>
        </row>
        <row r="2659">
          <cell r="F2659" t="str">
            <v>ARTESP</v>
          </cell>
          <cell r="J2659">
            <v>1810757.8308999999</v>
          </cell>
          <cell r="L2659" t="str">
            <v>RA de Presidente Prudente</v>
          </cell>
          <cell r="M2659" t="str">
            <v>Obra Contratada a Iniciar</v>
          </cell>
          <cell r="N2659">
            <v>2.91</v>
          </cell>
        </row>
        <row r="2660">
          <cell r="F2660" t="str">
            <v>ARTESP</v>
          </cell>
          <cell r="J2660">
            <v>1866760.5996999999</v>
          </cell>
          <cell r="L2660" t="str">
            <v>RA de Campinas</v>
          </cell>
          <cell r="M2660" t="str">
            <v>Obra Contratada a Iniciar</v>
          </cell>
          <cell r="N2660">
            <v>3</v>
          </cell>
        </row>
        <row r="2661">
          <cell r="F2661" t="str">
            <v>ARTESP</v>
          </cell>
          <cell r="J2661">
            <v>1866760.5996999999</v>
          </cell>
          <cell r="L2661" t="str">
            <v>RA de Campinas</v>
          </cell>
          <cell r="M2661" t="str">
            <v>Obra Contratada a Iniciar</v>
          </cell>
          <cell r="N2661">
            <v>3</v>
          </cell>
        </row>
        <row r="2662">
          <cell r="F2662" t="str">
            <v>ARTESP</v>
          </cell>
          <cell r="J2662">
            <v>3441062.0457000001</v>
          </cell>
          <cell r="L2662" t="str">
            <v>RA de Marília</v>
          </cell>
          <cell r="M2662" t="str">
            <v>Obra Contratada a Iniciar</v>
          </cell>
          <cell r="N2662">
            <v>5.53</v>
          </cell>
        </row>
        <row r="2663">
          <cell r="F2663" t="str">
            <v>ARTESP</v>
          </cell>
          <cell r="J2663">
            <v>1866760.5996999999</v>
          </cell>
          <cell r="L2663" t="str">
            <v>RA de Campinas</v>
          </cell>
          <cell r="M2663" t="str">
            <v>Obra Contratada a Iniciar</v>
          </cell>
          <cell r="N2663">
            <v>3</v>
          </cell>
        </row>
        <row r="2664">
          <cell r="F2664" t="str">
            <v>ARTESP</v>
          </cell>
          <cell r="J2664">
            <v>18300114.915899999</v>
          </cell>
          <cell r="L2664" t="str">
            <v>RA de Campinas</v>
          </cell>
          <cell r="M2664" t="str">
            <v>Obra Contratada a Iniciar</v>
          </cell>
          <cell r="N2664">
            <v>20</v>
          </cell>
        </row>
        <row r="2665">
          <cell r="F2665" t="str">
            <v>ARTESP</v>
          </cell>
          <cell r="J2665">
            <v>215484524.06979999</v>
          </cell>
          <cell r="L2665" t="str">
            <v>RA de Bauru</v>
          </cell>
          <cell r="M2665" t="str">
            <v>Obra Contratada a Iniciar</v>
          </cell>
          <cell r="N2665">
            <v>143.57</v>
          </cell>
        </row>
        <row r="2666">
          <cell r="F2666" t="str">
            <v>ARTESP</v>
          </cell>
          <cell r="J2666">
            <v>2744138.0603999998</v>
          </cell>
          <cell r="L2666" t="str">
            <v>RA de Bauru</v>
          </cell>
          <cell r="M2666" t="str">
            <v>Obra Contratada a Iniciar</v>
          </cell>
          <cell r="N2666">
            <v>4.41</v>
          </cell>
        </row>
        <row r="2667">
          <cell r="F2667" t="str">
            <v>ARTESP</v>
          </cell>
          <cell r="J2667">
            <v>169387080.49649999</v>
          </cell>
          <cell r="L2667" t="str">
            <v>RA de Marília</v>
          </cell>
          <cell r="M2667" t="str">
            <v>Obra Contratada a Iniciar</v>
          </cell>
          <cell r="N2667">
            <v>110.97000000000004</v>
          </cell>
        </row>
        <row r="2668">
          <cell r="F2668" t="str">
            <v>ARTESP</v>
          </cell>
          <cell r="J2668">
            <v>175645219.43200001</v>
          </cell>
          <cell r="L2668" t="str">
            <v>RA de Marília</v>
          </cell>
          <cell r="M2668" t="str">
            <v>Obra Contratada a Iniciar</v>
          </cell>
          <cell r="N2668">
            <v>110.97000000000004</v>
          </cell>
        </row>
        <row r="2669">
          <cell r="F2669" t="str">
            <v>ARTESP</v>
          </cell>
          <cell r="J2669">
            <v>165008592.84909999</v>
          </cell>
          <cell r="L2669" t="str">
            <v>RA de Marília</v>
          </cell>
          <cell r="M2669" t="str">
            <v>Obra Contratada a Iniciar</v>
          </cell>
          <cell r="N2669">
            <v>110.97000000000004</v>
          </cell>
        </row>
        <row r="2670">
          <cell r="F2670" t="str">
            <v>ARTESP</v>
          </cell>
          <cell r="J2670">
            <v>13516611.9322</v>
          </cell>
          <cell r="L2670" t="str">
            <v>RA de Marília</v>
          </cell>
          <cell r="M2670" t="str">
            <v>Obra Contratada a Iniciar</v>
          </cell>
          <cell r="N2670">
            <v>19</v>
          </cell>
        </row>
        <row r="2671">
          <cell r="F2671" t="str">
            <v>ARTESP</v>
          </cell>
          <cell r="J2671">
            <v>404464.83169999998</v>
          </cell>
          <cell r="L2671" t="str">
            <v>RA de Campinas</v>
          </cell>
          <cell r="M2671" t="str">
            <v>Obra Contratada a Iniciar</v>
          </cell>
          <cell r="N2671">
            <v>0.65</v>
          </cell>
        </row>
        <row r="2672">
          <cell r="F2672" t="str">
            <v>ARTESP</v>
          </cell>
          <cell r="J2672">
            <v>3441062.0457000001</v>
          </cell>
          <cell r="L2672" t="str">
            <v>RA de Marília</v>
          </cell>
          <cell r="M2672" t="str">
            <v>Obra Contratada a Iniciar</v>
          </cell>
          <cell r="N2672">
            <v>5.53</v>
          </cell>
        </row>
        <row r="2673">
          <cell r="F2673" t="str">
            <v>ARTESP</v>
          </cell>
          <cell r="J2673">
            <v>373352.11989999999</v>
          </cell>
          <cell r="L2673" t="str">
            <v>RA de Marília</v>
          </cell>
          <cell r="M2673" t="str">
            <v>Obra Contratada a Iniciar</v>
          </cell>
          <cell r="N2673">
            <v>0.6</v>
          </cell>
        </row>
        <row r="2674">
          <cell r="F2674" t="str">
            <v>ARTESP</v>
          </cell>
          <cell r="J2674">
            <v>373352.11989999999</v>
          </cell>
          <cell r="L2674" t="str">
            <v>RA de Marília</v>
          </cell>
          <cell r="M2674" t="str">
            <v>Obra Contratada a Iniciar</v>
          </cell>
          <cell r="N2674">
            <v>0.6</v>
          </cell>
        </row>
        <row r="2675">
          <cell r="F2675" t="str">
            <v>ARTESP</v>
          </cell>
          <cell r="J2675">
            <v>1463540.2708000001</v>
          </cell>
          <cell r="L2675" t="str">
            <v>RA de Presidente Prudente</v>
          </cell>
          <cell r="M2675" t="str">
            <v>Obra Contratada a Iniciar</v>
          </cell>
          <cell r="N2675">
            <v>2.3519999999999999</v>
          </cell>
        </row>
        <row r="2676">
          <cell r="F2676" t="str">
            <v>ARTESP</v>
          </cell>
          <cell r="J2676">
            <v>404464.83169999998</v>
          </cell>
          <cell r="L2676" t="str">
            <v>RA de Campinas</v>
          </cell>
          <cell r="M2676" t="str">
            <v>Obra Contratada a Iniciar</v>
          </cell>
          <cell r="N2676">
            <v>0.65</v>
          </cell>
        </row>
        <row r="2677">
          <cell r="F2677" t="str">
            <v>ARTESP</v>
          </cell>
          <cell r="J2677">
            <v>404464.83169999998</v>
          </cell>
          <cell r="L2677" t="str">
            <v>RA de Campinas</v>
          </cell>
          <cell r="M2677" t="str">
            <v>Obra Contratada a Iniciar</v>
          </cell>
          <cell r="N2677">
            <v>0.65</v>
          </cell>
        </row>
        <row r="2678">
          <cell r="F2678" t="str">
            <v>ARTESP</v>
          </cell>
          <cell r="J2678">
            <v>1463540.2708000001</v>
          </cell>
          <cell r="L2678" t="str">
            <v>RA de Presidente Prudente</v>
          </cell>
          <cell r="M2678" t="str">
            <v>Obra Contratada a Iniciar</v>
          </cell>
          <cell r="N2678">
            <v>11.93</v>
          </cell>
        </row>
        <row r="2679">
          <cell r="F2679" t="str">
            <v>ARTESP</v>
          </cell>
          <cell r="J2679">
            <v>1463540.2708000001</v>
          </cell>
          <cell r="L2679" t="str">
            <v>RA de Presidente Prudente</v>
          </cell>
          <cell r="M2679" t="str">
            <v>Obra Contratada a Iniciar</v>
          </cell>
          <cell r="N2679">
            <v>11.93</v>
          </cell>
        </row>
        <row r="2680">
          <cell r="F2680" t="str">
            <v>ARTESP</v>
          </cell>
          <cell r="J2680">
            <v>180453.4754</v>
          </cell>
          <cell r="L2680" t="str">
            <v>RA de Marília</v>
          </cell>
          <cell r="M2680" t="str">
            <v>Obra Contratada a Iniciar</v>
          </cell>
          <cell r="N2680">
            <v>0.28999999999999998</v>
          </cell>
        </row>
        <row r="2681">
          <cell r="F2681" t="str">
            <v>ARTESP</v>
          </cell>
          <cell r="J2681">
            <v>180453.4754</v>
          </cell>
          <cell r="L2681" t="str">
            <v>RA de Marília</v>
          </cell>
          <cell r="M2681" t="str">
            <v>Obra Contratada a Iniciar</v>
          </cell>
          <cell r="N2681">
            <v>0.28999999999999998</v>
          </cell>
        </row>
        <row r="2682">
          <cell r="F2682" t="str">
            <v>ARTESP</v>
          </cell>
          <cell r="J2682">
            <v>180453.4754</v>
          </cell>
          <cell r="L2682" t="str">
            <v>RA de Marília</v>
          </cell>
          <cell r="M2682" t="str">
            <v>Obra Contratada a Iniciar</v>
          </cell>
          <cell r="N2682">
            <v>0.28999999999999998</v>
          </cell>
        </row>
        <row r="2683">
          <cell r="F2683" t="str">
            <v>ARTESP</v>
          </cell>
          <cell r="J2683">
            <v>105783.1639</v>
          </cell>
          <cell r="L2683" t="str">
            <v>RA de Marília</v>
          </cell>
          <cell r="M2683" t="str">
            <v>Obra Contratada a Iniciar</v>
          </cell>
          <cell r="N2683">
            <v>0.17</v>
          </cell>
        </row>
        <row r="2684">
          <cell r="F2684" t="str">
            <v>ARTESP</v>
          </cell>
          <cell r="J2684">
            <v>105783.1639</v>
          </cell>
          <cell r="L2684" t="str">
            <v>RA de Marília</v>
          </cell>
          <cell r="M2684" t="str">
            <v>Obra Contratada a Iniciar</v>
          </cell>
          <cell r="N2684">
            <v>0.17</v>
          </cell>
        </row>
        <row r="2685">
          <cell r="F2685" t="str">
            <v>ARTESP</v>
          </cell>
          <cell r="J2685">
            <v>105783.1639</v>
          </cell>
          <cell r="L2685" t="str">
            <v>RA de Marília</v>
          </cell>
          <cell r="M2685" t="str">
            <v>Obra Contratada a Iniciar</v>
          </cell>
          <cell r="N2685">
            <v>0.17</v>
          </cell>
        </row>
        <row r="2686">
          <cell r="F2686" t="str">
            <v>ARTESP</v>
          </cell>
          <cell r="J2686">
            <v>1928986.0233</v>
          </cell>
          <cell r="L2686" t="str">
            <v>RA de Marília</v>
          </cell>
          <cell r="M2686" t="str">
            <v>Obra Contratada a Iniciar</v>
          </cell>
          <cell r="N2686">
            <v>3.1</v>
          </cell>
        </row>
        <row r="2687">
          <cell r="F2687" t="str">
            <v>ARTESP</v>
          </cell>
          <cell r="J2687">
            <v>1928986.0233</v>
          </cell>
          <cell r="L2687" t="str">
            <v>RA de Marília</v>
          </cell>
          <cell r="M2687" t="str">
            <v>Obra Contratada a Iniciar</v>
          </cell>
          <cell r="N2687">
            <v>3.1</v>
          </cell>
        </row>
        <row r="2688">
          <cell r="F2688" t="str">
            <v>ARTESP</v>
          </cell>
          <cell r="J2688">
            <v>1928986.0233</v>
          </cell>
          <cell r="L2688" t="str">
            <v>RA de Marília</v>
          </cell>
          <cell r="M2688" t="str">
            <v>Obra Contratada a Iniciar</v>
          </cell>
          <cell r="N2688">
            <v>3.1</v>
          </cell>
        </row>
        <row r="2689">
          <cell r="F2689" t="str">
            <v>ARTESP</v>
          </cell>
          <cell r="J2689">
            <v>6714115.6445000004</v>
          </cell>
          <cell r="L2689" t="str">
            <v>RA de Bauru</v>
          </cell>
          <cell r="M2689" t="str">
            <v>Obra Contratada a Iniciar</v>
          </cell>
          <cell r="N2689">
            <v>10.79</v>
          </cell>
        </row>
        <row r="2690">
          <cell r="F2690" t="str">
            <v>ARTESP</v>
          </cell>
          <cell r="J2690">
            <v>6714115.6445000004</v>
          </cell>
          <cell r="L2690" t="str">
            <v>RA de Bauru</v>
          </cell>
          <cell r="M2690" t="str">
            <v>Obra Contratada a Iniciar</v>
          </cell>
          <cell r="N2690">
            <v>10.79</v>
          </cell>
        </row>
        <row r="2691">
          <cell r="F2691" t="str">
            <v>ARTESP</v>
          </cell>
          <cell r="J2691">
            <v>373352.11989999999</v>
          </cell>
          <cell r="L2691" t="str">
            <v>RA de Marília</v>
          </cell>
          <cell r="M2691" t="str">
            <v>Obra Contratada a Iniciar</v>
          </cell>
          <cell r="N2691">
            <v>0.6</v>
          </cell>
        </row>
        <row r="2692">
          <cell r="F2692" t="str">
            <v>ARTESP</v>
          </cell>
          <cell r="J2692">
            <v>14690813.231000001</v>
          </cell>
          <cell r="L2692" t="str">
            <v>RA de Marília</v>
          </cell>
          <cell r="M2692" t="str">
            <v>Obra Contratada a Iniciar</v>
          </cell>
          <cell r="N2692">
            <v>19</v>
          </cell>
        </row>
        <row r="2693">
          <cell r="F2693" t="str">
            <v>ARTESP</v>
          </cell>
          <cell r="J2693">
            <v>1232062.0379000001</v>
          </cell>
          <cell r="L2693" t="str">
            <v>RA de Campinas</v>
          </cell>
          <cell r="M2693" t="str">
            <v>Obra Contratada a Iniciar</v>
          </cell>
          <cell r="N2693">
            <v>1.98</v>
          </cell>
        </row>
        <row r="2694">
          <cell r="F2694" t="str">
            <v>ARTESP</v>
          </cell>
          <cell r="J2694">
            <v>13516611.9322</v>
          </cell>
          <cell r="L2694" t="str">
            <v>RA de Marília</v>
          </cell>
          <cell r="M2694" t="str">
            <v>Obra Contratada a Iniciar</v>
          </cell>
          <cell r="N2694">
            <v>19</v>
          </cell>
        </row>
        <row r="2695">
          <cell r="F2695" t="str">
            <v>ARTESP</v>
          </cell>
          <cell r="J2695">
            <v>18584384.523899999</v>
          </cell>
          <cell r="L2695" t="str">
            <v>RA de Marília</v>
          </cell>
          <cell r="M2695" t="str">
            <v>Obra Contratada a Iniciar</v>
          </cell>
          <cell r="N2695">
            <v>19</v>
          </cell>
        </row>
        <row r="2696">
          <cell r="F2696" t="str">
            <v>ARTESP</v>
          </cell>
          <cell r="J2696">
            <v>31692298.4877</v>
          </cell>
          <cell r="L2696" t="str">
            <v>RA de Campinas</v>
          </cell>
          <cell r="M2696" t="str">
            <v>Obra Contratada a Iniciar</v>
          </cell>
          <cell r="N2696">
            <v>40.61</v>
          </cell>
        </row>
        <row r="2697">
          <cell r="F2697" t="str">
            <v>ARTESP</v>
          </cell>
          <cell r="J2697">
            <v>31692298.4877</v>
          </cell>
          <cell r="L2697" t="str">
            <v>RA de Campinas</v>
          </cell>
          <cell r="M2697" t="str">
            <v>Obra Contratada a Iniciar</v>
          </cell>
          <cell r="N2697">
            <v>40.61</v>
          </cell>
        </row>
        <row r="2698">
          <cell r="F2698" t="str">
            <v>ARTESP</v>
          </cell>
          <cell r="J2698">
            <v>86681990.247999996</v>
          </cell>
          <cell r="L2698" t="str">
            <v>RA de Campinas</v>
          </cell>
          <cell r="M2698" t="str">
            <v>Obra Contratada a Iniciar</v>
          </cell>
          <cell r="N2698">
            <v>45.75</v>
          </cell>
        </row>
        <row r="2699">
          <cell r="F2699" t="str">
            <v>ARTESP</v>
          </cell>
          <cell r="J2699">
            <v>63873307.833800003</v>
          </cell>
          <cell r="L2699" t="str">
            <v>RA de Campinas</v>
          </cell>
          <cell r="M2699" t="str">
            <v>Obra Contratada a Iniciar</v>
          </cell>
          <cell r="N2699">
            <v>45.75</v>
          </cell>
        </row>
        <row r="2700">
          <cell r="F2700" t="str">
            <v>ARTESP</v>
          </cell>
          <cell r="J2700">
            <v>57757797.919600002</v>
          </cell>
          <cell r="L2700" t="str">
            <v>RA de Campinas</v>
          </cell>
          <cell r="M2700" t="str">
            <v>Obra Contratada a Iniciar</v>
          </cell>
          <cell r="N2700">
            <v>29</v>
          </cell>
        </row>
        <row r="2701">
          <cell r="F2701" t="str">
            <v>ARTESP</v>
          </cell>
          <cell r="J2701">
            <v>41450443.087200001</v>
          </cell>
          <cell r="L2701" t="str">
            <v>RA de Campinas</v>
          </cell>
          <cell r="M2701" t="str">
            <v>Obra Contratada a Iniciar</v>
          </cell>
          <cell r="N2701">
            <v>29</v>
          </cell>
        </row>
        <row r="2702">
          <cell r="F2702" t="str">
            <v>ARTESP</v>
          </cell>
          <cell r="J2702">
            <v>210069851.96540001</v>
          </cell>
          <cell r="L2702" t="str">
            <v>RA de Bauru</v>
          </cell>
          <cell r="M2702" t="str">
            <v>Obra Contratada a Iniciar</v>
          </cell>
          <cell r="N2702">
            <v>143.57</v>
          </cell>
        </row>
        <row r="2703">
          <cell r="F2703" t="str">
            <v>ARTESP</v>
          </cell>
          <cell r="J2703">
            <v>41189428.887599997</v>
          </cell>
          <cell r="L2703" t="str">
            <v>RA de Campinas</v>
          </cell>
          <cell r="M2703" t="str">
            <v>Obra Contratada a Iniciar</v>
          </cell>
          <cell r="N2703">
            <v>40.61</v>
          </cell>
        </row>
        <row r="2704">
          <cell r="F2704" t="str">
            <v>ARTESP</v>
          </cell>
          <cell r="J2704">
            <v>21587311.576299999</v>
          </cell>
          <cell r="L2704" t="str">
            <v>RA de Campinas</v>
          </cell>
          <cell r="M2704" t="str">
            <v>Obra Contratada a Iniciar</v>
          </cell>
          <cell r="N2704">
            <v>26</v>
          </cell>
        </row>
        <row r="2705">
          <cell r="F2705" t="str">
            <v>ARTESP</v>
          </cell>
          <cell r="J2705">
            <v>22133111.736699998</v>
          </cell>
          <cell r="L2705" t="str">
            <v>RA de Campinas</v>
          </cell>
          <cell r="M2705" t="str">
            <v>Obra Contratada a Iniciar</v>
          </cell>
          <cell r="N2705">
            <v>26</v>
          </cell>
        </row>
        <row r="2706">
          <cell r="F2706" t="str">
            <v>ARTESP</v>
          </cell>
          <cell r="J2706">
            <v>55561484.532700002</v>
          </cell>
          <cell r="L2706" t="str">
            <v>RA de Presidente Prudente</v>
          </cell>
          <cell r="M2706" t="str">
            <v>Obra Contratada a Iniciar</v>
          </cell>
          <cell r="N2706">
            <v>54.649999999999977</v>
          </cell>
        </row>
        <row r="2707">
          <cell r="F2707" t="str">
            <v>ARTESP</v>
          </cell>
          <cell r="J2707">
            <v>64297611.0669</v>
          </cell>
          <cell r="L2707" t="str">
            <v>RA de Presidente Prudente</v>
          </cell>
          <cell r="M2707" t="str">
            <v>Obra Contratada a Iniciar</v>
          </cell>
          <cell r="N2707">
            <v>54.649999999999977</v>
          </cell>
        </row>
        <row r="2708">
          <cell r="F2708" t="str">
            <v>ARTESP</v>
          </cell>
          <cell r="J2708">
            <v>22181874.464400001</v>
          </cell>
          <cell r="L2708" t="str">
            <v>RA de Presidente Prudente</v>
          </cell>
          <cell r="M2708" t="str">
            <v>Obra Contratada a Iniciar</v>
          </cell>
          <cell r="N2708">
            <v>54.649999999999977</v>
          </cell>
        </row>
        <row r="2709">
          <cell r="F2709" t="str">
            <v>ARTESP</v>
          </cell>
          <cell r="J2709">
            <v>26070811.2315</v>
          </cell>
          <cell r="L2709" t="str">
            <v>RA de Presidente Prudente</v>
          </cell>
          <cell r="M2709" t="str">
            <v>Obra Contratada a Iniciar</v>
          </cell>
          <cell r="N2709">
            <v>21</v>
          </cell>
        </row>
        <row r="2710">
          <cell r="F2710" t="str">
            <v>ARTESP</v>
          </cell>
          <cell r="J2710">
            <v>29475742.499499999</v>
          </cell>
          <cell r="L2710" t="str">
            <v>RA de Presidente Prudente</v>
          </cell>
          <cell r="M2710" t="str">
            <v>Obra Contratada a Iniciar</v>
          </cell>
          <cell r="N2710">
            <v>21</v>
          </cell>
        </row>
        <row r="2711">
          <cell r="F2711" t="str">
            <v>ARTESP</v>
          </cell>
          <cell r="J2711">
            <v>13061008.9254</v>
          </cell>
          <cell r="L2711" t="str">
            <v>RA de Presidente Prudente</v>
          </cell>
          <cell r="M2711" t="str">
            <v>Obra Contratada a Iniciar</v>
          </cell>
          <cell r="N2711">
            <v>21</v>
          </cell>
        </row>
        <row r="2712">
          <cell r="F2712" t="str">
            <v>ARTESP</v>
          </cell>
          <cell r="J2712">
            <v>92272581.227699995</v>
          </cell>
          <cell r="L2712" t="str">
            <v>RA de Presidente Prudente</v>
          </cell>
          <cell r="M2712" t="str">
            <v>Obra Contratada a Iniciar</v>
          </cell>
          <cell r="N2712">
            <v>125</v>
          </cell>
        </row>
        <row r="2713">
          <cell r="F2713" t="str">
            <v>ARTESP</v>
          </cell>
          <cell r="J2713">
            <v>17536775.797800001</v>
          </cell>
          <cell r="L2713" t="str">
            <v>RA de Bauru</v>
          </cell>
          <cell r="M2713" t="str">
            <v>Obra Contratada a Iniciar</v>
          </cell>
          <cell r="N2713">
            <v>24.75</v>
          </cell>
        </row>
        <row r="2714">
          <cell r="F2714" t="str">
            <v>ARTESP</v>
          </cell>
          <cell r="J2714">
            <v>19188946.019099999</v>
          </cell>
          <cell r="L2714" t="str">
            <v>RA de Bauru</v>
          </cell>
          <cell r="M2714" t="str">
            <v>Obra Contratada a Iniciar</v>
          </cell>
          <cell r="N2714">
            <v>24.75</v>
          </cell>
        </row>
        <row r="2715">
          <cell r="F2715" t="str">
            <v>ARTESP</v>
          </cell>
          <cell r="J2715">
            <v>19188946.019099999</v>
          </cell>
          <cell r="L2715" t="str">
            <v>RA de Bauru</v>
          </cell>
          <cell r="M2715" t="str">
            <v>Obra Contratada a Iniciar</v>
          </cell>
          <cell r="N2715">
            <v>24.75</v>
          </cell>
        </row>
        <row r="2716">
          <cell r="F2716" t="str">
            <v>ARTESP</v>
          </cell>
          <cell r="J2716">
            <v>34258469.970200002</v>
          </cell>
          <cell r="L2716" t="str">
            <v>RA de Marília</v>
          </cell>
          <cell r="M2716" t="str">
            <v>Obra Contratada a Iniciar</v>
          </cell>
          <cell r="N2716">
            <v>66</v>
          </cell>
        </row>
        <row r="2717">
          <cell r="F2717" t="str">
            <v>ARTESP</v>
          </cell>
          <cell r="J2717">
            <v>139637445.3362</v>
          </cell>
          <cell r="L2717" t="str">
            <v>RA de Marília</v>
          </cell>
          <cell r="M2717" t="str">
            <v>Obra Contratada a Iniciar</v>
          </cell>
          <cell r="N2717">
            <v>66</v>
          </cell>
        </row>
        <row r="2718">
          <cell r="F2718" t="str">
            <v>ARTESP</v>
          </cell>
          <cell r="J2718">
            <v>49715139.292900003</v>
          </cell>
          <cell r="L2718" t="str">
            <v>RA de Marília</v>
          </cell>
          <cell r="M2718" t="str">
            <v>Obra Contratada a Iniciar</v>
          </cell>
          <cell r="N2718">
            <v>66</v>
          </cell>
        </row>
        <row r="2719">
          <cell r="F2719" t="str">
            <v>ARTESP</v>
          </cell>
          <cell r="J2719">
            <v>45793306.893200003</v>
          </cell>
          <cell r="L2719" t="str">
            <v>RA de Marília</v>
          </cell>
          <cell r="M2719" t="str">
            <v>Obra Contratada a Iniciar</v>
          </cell>
          <cell r="N2719">
            <v>66</v>
          </cell>
        </row>
        <row r="2720">
          <cell r="F2720" t="str">
            <v>ARTESP</v>
          </cell>
          <cell r="J2720">
            <v>45045877.876199998</v>
          </cell>
          <cell r="L2720" t="str">
            <v>RA de Presidente Prudente</v>
          </cell>
          <cell r="M2720" t="str">
            <v>Obra Contratada a Iniciar</v>
          </cell>
          <cell r="N2720">
            <v>125</v>
          </cell>
        </row>
        <row r="2721">
          <cell r="F2721" t="str">
            <v>ARTESP</v>
          </cell>
          <cell r="J2721">
            <v>95794981.056400001</v>
          </cell>
          <cell r="L2721" t="str">
            <v>RA de Presidente Prudente</v>
          </cell>
          <cell r="M2721" t="str">
            <v>Obra Contratada a Iniciar</v>
          </cell>
          <cell r="N2721">
            <v>125</v>
          </cell>
        </row>
        <row r="2722">
          <cell r="F2722" t="str">
            <v>ARTESP</v>
          </cell>
          <cell r="J2722">
            <v>89154102.472100005</v>
          </cell>
          <cell r="L2722" t="str">
            <v>RA de Presidente Prudente</v>
          </cell>
          <cell r="M2722" t="str">
            <v>Obra Contratada a Iniciar</v>
          </cell>
          <cell r="N2722">
            <v>125</v>
          </cell>
        </row>
        <row r="2723">
          <cell r="F2723" t="str">
            <v>ARTESP</v>
          </cell>
          <cell r="J2723">
            <v>3025521.49</v>
          </cell>
          <cell r="L2723" t="str">
            <v>RA de Campinas</v>
          </cell>
          <cell r="M2723" t="str">
            <v>Obra Contratada a Iniciar</v>
          </cell>
          <cell r="N2723">
            <v>5</v>
          </cell>
        </row>
        <row r="2724">
          <cell r="F2724" t="str">
            <v>ARTESP</v>
          </cell>
          <cell r="J2724">
            <v>2819504.6189999999</v>
          </cell>
          <cell r="L2724" t="str">
            <v>RA de Campinas</v>
          </cell>
          <cell r="M2724" t="str">
            <v>Obra Contratada a Iniciar</v>
          </cell>
          <cell r="N2724">
            <v>5</v>
          </cell>
        </row>
        <row r="2725">
          <cell r="F2725" t="str">
            <v>ARTESP</v>
          </cell>
          <cell r="J2725">
            <v>2749976.0507</v>
          </cell>
          <cell r="L2725" t="str">
            <v>RA de Campinas</v>
          </cell>
          <cell r="M2725" t="str">
            <v>Obra Contratada a Iniciar</v>
          </cell>
          <cell r="N2725">
            <v>5</v>
          </cell>
        </row>
        <row r="2726">
          <cell r="F2726" t="str">
            <v>ARTESP</v>
          </cell>
          <cell r="J2726">
            <v>7354715.0190000003</v>
          </cell>
          <cell r="L2726" t="str">
            <v>RA de Campinas</v>
          </cell>
          <cell r="M2726" t="str">
            <v>Obra Contratada a Iniciar</v>
          </cell>
          <cell r="N2726">
            <v>9</v>
          </cell>
        </row>
        <row r="2727">
          <cell r="F2727" t="str">
            <v>ARTESP</v>
          </cell>
          <cell r="J2727">
            <v>41901032.665899999</v>
          </cell>
          <cell r="L2727" t="str">
            <v>RA de Bauru</v>
          </cell>
          <cell r="M2727" t="str">
            <v>Obra Contratada a Iniciar</v>
          </cell>
          <cell r="N2727">
            <v>54</v>
          </cell>
        </row>
        <row r="2728">
          <cell r="F2728" t="str">
            <v>ARTESP</v>
          </cell>
          <cell r="J2728">
            <v>38225434.606600001</v>
          </cell>
          <cell r="L2728" t="str">
            <v>RA de Bauru</v>
          </cell>
          <cell r="M2728" t="str">
            <v>Obra Contratada a Iniciar</v>
          </cell>
          <cell r="N2728">
            <v>54</v>
          </cell>
        </row>
        <row r="2729">
          <cell r="F2729" t="str">
            <v>ARTESP</v>
          </cell>
          <cell r="J2729">
            <v>37282799.520199999</v>
          </cell>
          <cell r="L2729" t="str">
            <v>RA de Bauru</v>
          </cell>
          <cell r="M2729" t="str">
            <v>Obra Contratada a Iniciar</v>
          </cell>
          <cell r="N2729">
            <v>54</v>
          </cell>
        </row>
        <row r="2730">
          <cell r="F2730" t="str">
            <v>ARTESP</v>
          </cell>
          <cell r="J2730">
            <v>19061466.061799999</v>
          </cell>
          <cell r="L2730" t="str">
            <v>RA de Campinas</v>
          </cell>
          <cell r="M2730" t="str">
            <v>Obra Contratada a Iniciar</v>
          </cell>
          <cell r="N2730">
            <v>15</v>
          </cell>
        </row>
        <row r="2731">
          <cell r="F2731" t="str">
            <v>ARTESP</v>
          </cell>
          <cell r="J2731">
            <v>19347252.122299999</v>
          </cell>
          <cell r="L2731" t="str">
            <v>RA de Campinas</v>
          </cell>
          <cell r="M2731" t="str">
            <v>Obra Contratada a Iniciar</v>
          </cell>
          <cell r="N2731">
            <v>15</v>
          </cell>
        </row>
        <row r="2732">
          <cell r="F2732" t="str">
            <v>ARTESP</v>
          </cell>
          <cell r="J2732">
            <v>14950681.8696</v>
          </cell>
          <cell r="L2732" t="str">
            <v>RA de Campinas</v>
          </cell>
          <cell r="M2732" t="str">
            <v>Obra Contratada a Iniciar</v>
          </cell>
          <cell r="N2732">
            <v>15</v>
          </cell>
        </row>
        <row r="2733">
          <cell r="F2733" t="str">
            <v>ARTESP</v>
          </cell>
          <cell r="J2733">
            <v>8223555.3728999998</v>
          </cell>
          <cell r="L2733" t="str">
            <v>RA de Marília</v>
          </cell>
          <cell r="M2733" t="str">
            <v>Obra Contratada a Iniciar</v>
          </cell>
          <cell r="N2733">
            <v>19</v>
          </cell>
        </row>
        <row r="2734">
          <cell r="F2734" t="str">
            <v>ARTESP</v>
          </cell>
          <cell r="J2734">
            <v>2744138.0603999998</v>
          </cell>
          <cell r="L2734" t="str">
            <v>RA de Bauru</v>
          </cell>
          <cell r="M2734" t="str">
            <v>Obra Contratada a Iniciar</v>
          </cell>
          <cell r="N2734">
            <v>4.41</v>
          </cell>
        </row>
        <row r="2735">
          <cell r="F2735" t="str">
            <v>ARTESP</v>
          </cell>
          <cell r="J2735">
            <v>16391554.339600001</v>
          </cell>
          <cell r="L2735" t="str">
            <v>RA de Campinas</v>
          </cell>
          <cell r="M2735" t="str">
            <v>Obra Contratada a Iniciar</v>
          </cell>
          <cell r="N2735">
            <v>20</v>
          </cell>
        </row>
        <row r="2736">
          <cell r="F2736" t="str">
            <v>ARTESP</v>
          </cell>
          <cell r="J2736">
            <v>2744138.0603999998</v>
          </cell>
          <cell r="L2736" t="str">
            <v>RA de Bauru</v>
          </cell>
          <cell r="M2736" t="str">
            <v>Obra Contratada a Iniciar</v>
          </cell>
          <cell r="N2736">
            <v>4.41</v>
          </cell>
        </row>
        <row r="2737">
          <cell r="F2737" t="str">
            <v>ARTESP</v>
          </cell>
          <cell r="J2737">
            <v>902267.65830000001</v>
          </cell>
          <cell r="L2737" t="str">
            <v>RA de Presidente Prudente</v>
          </cell>
          <cell r="M2737" t="str">
            <v>Obra Contratada a Iniciar</v>
          </cell>
          <cell r="N2737">
            <v>1.45</v>
          </cell>
        </row>
        <row r="2738">
          <cell r="F2738" t="str">
            <v>ARTESP</v>
          </cell>
          <cell r="J2738">
            <v>902267.65830000001</v>
          </cell>
          <cell r="L2738" t="str">
            <v>RA de Presidente Prudente</v>
          </cell>
          <cell r="M2738" t="str">
            <v>Obra Contratada a Iniciar</v>
          </cell>
          <cell r="N2738">
            <v>1.45</v>
          </cell>
        </row>
        <row r="2739">
          <cell r="F2739" t="str">
            <v>ARTESP</v>
          </cell>
          <cell r="J2739">
            <v>902267.65830000001</v>
          </cell>
          <cell r="L2739" t="str">
            <v>RA de Presidente Prudente</v>
          </cell>
          <cell r="M2739" t="str">
            <v>Obra Contratada a Iniciar</v>
          </cell>
          <cell r="N2739">
            <v>1.45</v>
          </cell>
        </row>
        <row r="2740">
          <cell r="F2740" t="str">
            <v>ARTESP</v>
          </cell>
          <cell r="J2740">
            <v>11698366.4245</v>
          </cell>
          <cell r="L2740" t="str">
            <v>RA de Presidente Prudente</v>
          </cell>
          <cell r="M2740" t="str">
            <v>Obra Contratada a Iniciar</v>
          </cell>
          <cell r="N2740">
            <v>18.8</v>
          </cell>
        </row>
        <row r="2741">
          <cell r="F2741" t="str">
            <v>ARTESP</v>
          </cell>
          <cell r="J2741">
            <v>1107611.3313</v>
          </cell>
          <cell r="L2741" t="str">
            <v>RA de Presidente Prudente</v>
          </cell>
          <cell r="M2741" t="str">
            <v>Obra Contratada a Iniciar</v>
          </cell>
          <cell r="N2741">
            <v>1.78</v>
          </cell>
        </row>
        <row r="2742">
          <cell r="F2742" t="str">
            <v>ARTESP</v>
          </cell>
          <cell r="J2742">
            <v>11698366.4245</v>
          </cell>
          <cell r="L2742" t="str">
            <v>RA de Presidente Prudente</v>
          </cell>
          <cell r="M2742" t="str">
            <v>Obra Contratada a Iniciar</v>
          </cell>
          <cell r="N2742">
            <v>18.8</v>
          </cell>
        </row>
        <row r="2743">
          <cell r="F2743" t="str">
            <v>ARTESP</v>
          </cell>
          <cell r="J2743">
            <v>11698366.4245</v>
          </cell>
          <cell r="L2743" t="str">
            <v>RA de Presidente Prudente</v>
          </cell>
          <cell r="M2743" t="str">
            <v>Obra Contratada a Iniciar</v>
          </cell>
          <cell r="N2743">
            <v>18.8</v>
          </cell>
        </row>
        <row r="2744">
          <cell r="F2744" t="str">
            <v>ARTESP</v>
          </cell>
          <cell r="J2744">
            <v>178586.79139999999</v>
          </cell>
          <cell r="L2744" t="str">
            <v>RA de Presidente Prudente</v>
          </cell>
          <cell r="M2744" t="str">
            <v>Obra Contratada a Iniciar</v>
          </cell>
          <cell r="N2744">
            <v>0.28699999999999998</v>
          </cell>
        </row>
        <row r="2745">
          <cell r="F2745" t="str">
            <v>ARTESP</v>
          </cell>
          <cell r="J2745">
            <v>1107611.3313</v>
          </cell>
          <cell r="L2745" t="str">
            <v>RA de Presidente Prudente</v>
          </cell>
          <cell r="M2745" t="str">
            <v>Obra Contratada a Iniciar</v>
          </cell>
          <cell r="N2745">
            <v>1.78</v>
          </cell>
        </row>
        <row r="2746">
          <cell r="F2746" t="str">
            <v>ARTESP</v>
          </cell>
          <cell r="J2746">
            <v>14704910.756899999</v>
          </cell>
          <cell r="L2746" t="str">
            <v>RA de Campinas</v>
          </cell>
          <cell r="M2746" t="str">
            <v>Obra Contratada a Iniciar</v>
          </cell>
          <cell r="N2746">
            <v>20</v>
          </cell>
        </row>
        <row r="2747">
          <cell r="F2747" t="str">
            <v>ARTESP</v>
          </cell>
          <cell r="J2747">
            <v>1463540.2708000001</v>
          </cell>
          <cell r="L2747" t="str">
            <v>RA de Presidente Prudente</v>
          </cell>
          <cell r="M2747" t="str">
            <v>Obra Contratada a Iniciar</v>
          </cell>
          <cell r="N2747">
            <v>2.3519999999999999</v>
          </cell>
        </row>
        <row r="2748">
          <cell r="F2748" t="str">
            <v>ARTESP</v>
          </cell>
          <cell r="J2748">
            <v>22122267.486000001</v>
          </cell>
          <cell r="L2748" t="str">
            <v>RA de Bauru</v>
          </cell>
          <cell r="M2748" t="str">
            <v>Obra Contratada a Iniciar</v>
          </cell>
          <cell r="N2748">
            <v>33</v>
          </cell>
        </row>
        <row r="2749">
          <cell r="F2749" t="str">
            <v>ARTESP</v>
          </cell>
          <cell r="J2749">
            <v>23965789.8233</v>
          </cell>
          <cell r="L2749" t="str">
            <v>RA de Bauru</v>
          </cell>
          <cell r="M2749" t="str">
            <v>Obra Contratada a Iniciar</v>
          </cell>
          <cell r="N2749">
            <v>33</v>
          </cell>
        </row>
        <row r="2750">
          <cell r="F2750" t="str">
            <v>ARTESP</v>
          </cell>
          <cell r="J2750">
            <v>1823007.3648999999</v>
          </cell>
          <cell r="L2750" t="str">
            <v>RA de Bauru</v>
          </cell>
          <cell r="M2750" t="str">
            <v>Obra Contratada a Iniciar</v>
          </cell>
          <cell r="N2750">
            <v>33</v>
          </cell>
        </row>
        <row r="2751">
          <cell r="F2751" t="str">
            <v>ARTESP</v>
          </cell>
          <cell r="J2751">
            <v>429355.02929999999</v>
          </cell>
          <cell r="L2751" t="str">
            <v>RA de Campinas</v>
          </cell>
          <cell r="M2751" t="str">
            <v>Obra Contratada a Iniciar</v>
          </cell>
          <cell r="N2751">
            <v>12.480000000000004</v>
          </cell>
        </row>
        <row r="2752">
          <cell r="F2752" t="str">
            <v>ARTESP</v>
          </cell>
          <cell r="J2752">
            <v>429355.02929999999</v>
          </cell>
          <cell r="L2752" t="str">
            <v>RA de Campinas</v>
          </cell>
          <cell r="M2752" t="str">
            <v>Obra Contratada a Iniciar</v>
          </cell>
          <cell r="N2752">
            <v>12.480000000000004</v>
          </cell>
        </row>
        <row r="2753">
          <cell r="F2753" t="str">
            <v>ARTESP</v>
          </cell>
          <cell r="J2753">
            <v>398242.3175</v>
          </cell>
          <cell r="L2753" t="str">
            <v>RA de Bauru</v>
          </cell>
          <cell r="M2753" t="str">
            <v>Obra Contratada a Iniciar</v>
          </cell>
          <cell r="N2753">
            <v>0.64</v>
          </cell>
        </row>
        <row r="2754">
          <cell r="F2754" t="str">
            <v>ARTESP</v>
          </cell>
          <cell r="J2754">
            <v>178586.79139999999</v>
          </cell>
          <cell r="L2754" t="str">
            <v>RA de Presidente Prudente</v>
          </cell>
          <cell r="M2754" t="str">
            <v>Obra Contratada a Iniciar</v>
          </cell>
          <cell r="N2754">
            <v>0.28699999999999998</v>
          </cell>
        </row>
        <row r="2755">
          <cell r="F2755" t="str">
            <v>ARTESP</v>
          </cell>
          <cell r="J2755">
            <v>12880648.207900001</v>
          </cell>
          <cell r="L2755" t="str">
            <v>RA de Presidente Prudente</v>
          </cell>
          <cell r="M2755" t="str">
            <v>Obra Contratada a Iniciar</v>
          </cell>
          <cell r="N2755">
            <v>20.7</v>
          </cell>
        </row>
        <row r="2756">
          <cell r="F2756" t="str">
            <v>ARTESP</v>
          </cell>
          <cell r="J2756">
            <v>12880648.207900001</v>
          </cell>
          <cell r="L2756" t="str">
            <v>RA de Presidente Prudente</v>
          </cell>
          <cell r="M2756" t="str">
            <v>Obra Contratada a Iniciar</v>
          </cell>
          <cell r="N2756">
            <v>20.7</v>
          </cell>
        </row>
        <row r="2757">
          <cell r="F2757" t="str">
            <v>ARTESP</v>
          </cell>
          <cell r="J2757">
            <v>79650000</v>
          </cell>
          <cell r="L2757" t="str">
            <v>RA de Sorocaba</v>
          </cell>
          <cell r="M2757" t="str">
            <v>Em Estudo / Licitação em Andamento</v>
          </cell>
          <cell r="N2757">
            <v>5.3100000000000023</v>
          </cell>
        </row>
        <row r="2758">
          <cell r="F2758" t="str">
            <v>ARTESP</v>
          </cell>
          <cell r="J2758">
            <v>118800000</v>
          </cell>
          <cell r="L2758" t="str">
            <v>RA de Sorocaba</v>
          </cell>
          <cell r="M2758" t="str">
            <v>Em Estudo / Licitação em Andamento</v>
          </cell>
          <cell r="N2758">
            <v>7.9199999999999875</v>
          </cell>
        </row>
        <row r="2759">
          <cell r="F2759" t="str">
            <v>ARTESP</v>
          </cell>
          <cell r="J2759">
            <v>25000000</v>
          </cell>
          <cell r="L2759" t="str">
            <v>RA de Sorocaba</v>
          </cell>
          <cell r="M2759" t="str">
            <v>Concluído</v>
          </cell>
        </row>
        <row r="2760">
          <cell r="F2760" t="str">
            <v>ARTESP</v>
          </cell>
          <cell r="J2760">
            <v>84000000</v>
          </cell>
          <cell r="L2760" t="str">
            <v>RA de Sorocaba</v>
          </cell>
          <cell r="M2760" t="str">
            <v>Obra Contratada a Iniciar</v>
          </cell>
        </row>
        <row r="2761">
          <cell r="F2761" t="str">
            <v>ARTESP</v>
          </cell>
          <cell r="J2761">
            <v>103600000</v>
          </cell>
          <cell r="L2761" t="str">
            <v>RA de Sorocaba</v>
          </cell>
          <cell r="M2761" t="str">
            <v>Obra Contratada a Iniciar</v>
          </cell>
        </row>
        <row r="2762">
          <cell r="F2762" t="str">
            <v>ARTESP</v>
          </cell>
          <cell r="J2762">
            <v>21000000</v>
          </cell>
          <cell r="L2762" t="str">
            <v>RA de Sorocaba</v>
          </cell>
          <cell r="M2762" t="str">
            <v>Obra Contratada a Iniciar</v>
          </cell>
        </row>
        <row r="2763">
          <cell r="F2763" t="str">
            <v>ARTESP</v>
          </cell>
          <cell r="J2763">
            <v>99560.509099999996</v>
          </cell>
          <cell r="L2763" t="str">
            <v>RA de Presidente Prudente</v>
          </cell>
          <cell r="M2763" t="str">
            <v>Obra Contratada a Iniciar</v>
          </cell>
          <cell r="N2763">
            <v>0.16</v>
          </cell>
        </row>
        <row r="2764">
          <cell r="F2764" t="str">
            <v>ARTESP</v>
          </cell>
          <cell r="J2764">
            <v>99560.509099999996</v>
          </cell>
          <cell r="L2764" t="str">
            <v>RA de Presidente Prudente</v>
          </cell>
          <cell r="M2764" t="str">
            <v>Obra Contratada a Iniciar</v>
          </cell>
          <cell r="N2764">
            <v>0.16</v>
          </cell>
        </row>
        <row r="2765">
          <cell r="F2765" t="str">
            <v>ARTESP</v>
          </cell>
          <cell r="J2765">
            <v>2062770.4310000001</v>
          </cell>
          <cell r="L2765" t="str">
            <v>RA de Presidente Prudente</v>
          </cell>
          <cell r="M2765" t="str">
            <v>Obra Contratada a Iniciar</v>
          </cell>
          <cell r="N2765">
            <v>3.3149999999999999</v>
          </cell>
        </row>
        <row r="2766">
          <cell r="F2766" t="str">
            <v>ARTESP</v>
          </cell>
          <cell r="J2766">
            <v>2924591.6764000002</v>
          </cell>
          <cell r="L2766" t="str">
            <v>RA de Presidente Prudente</v>
          </cell>
          <cell r="M2766" t="str">
            <v>Obra Contratada a Iniciar</v>
          </cell>
          <cell r="N2766">
            <v>4.7</v>
          </cell>
        </row>
        <row r="2767">
          <cell r="F2767" t="str">
            <v>ARTESP</v>
          </cell>
          <cell r="J2767">
            <v>933380.37009999994</v>
          </cell>
          <cell r="L2767" t="str">
            <v>RA de Presidente Prudente</v>
          </cell>
          <cell r="M2767" t="str">
            <v>Obra Contratada a Iniciar</v>
          </cell>
          <cell r="N2767">
            <v>1.5</v>
          </cell>
        </row>
        <row r="2768">
          <cell r="F2768" t="str">
            <v>ARTESP</v>
          </cell>
          <cell r="J2768">
            <v>2924591.6764000002</v>
          </cell>
          <cell r="L2768" t="str">
            <v>RA de Presidente Prudente</v>
          </cell>
          <cell r="M2768" t="str">
            <v>Obra Contratada a Iniciar</v>
          </cell>
          <cell r="N2768">
            <v>4.7</v>
          </cell>
        </row>
        <row r="2769">
          <cell r="F2769" t="str">
            <v>ARTESP</v>
          </cell>
          <cell r="J2769">
            <v>2062770.4310000001</v>
          </cell>
          <cell r="L2769" t="str">
            <v>RA de Presidente Prudente</v>
          </cell>
          <cell r="M2769" t="str">
            <v>Obra Contratada a Iniciar</v>
          </cell>
          <cell r="N2769">
            <v>3.3149999999999999</v>
          </cell>
        </row>
        <row r="2770">
          <cell r="F2770" t="str">
            <v>ARTESP</v>
          </cell>
          <cell r="J2770">
            <v>933380.37009999994</v>
          </cell>
          <cell r="L2770" t="str">
            <v>RA de Presidente Prudente</v>
          </cell>
          <cell r="M2770" t="str">
            <v>Obra Contratada a Iniciar</v>
          </cell>
          <cell r="N2770">
            <v>1.5</v>
          </cell>
        </row>
        <row r="2771">
          <cell r="F2771" t="str">
            <v>ARTESP</v>
          </cell>
          <cell r="J2771">
            <v>178586.79139999999</v>
          </cell>
          <cell r="L2771" t="str">
            <v>RA de Presidente Prudente</v>
          </cell>
          <cell r="M2771" t="str">
            <v>Obra Contratada a Iniciar</v>
          </cell>
          <cell r="N2771">
            <v>0.28699999999999998</v>
          </cell>
        </row>
        <row r="2772">
          <cell r="F2772" t="str">
            <v>ARTESP</v>
          </cell>
          <cell r="J2772">
            <v>933380.37009999994</v>
          </cell>
          <cell r="L2772" t="str">
            <v>RA de Presidente Prudente</v>
          </cell>
          <cell r="M2772" t="str">
            <v>Obra Contratada a Iniciar</v>
          </cell>
          <cell r="N2772">
            <v>1.5</v>
          </cell>
        </row>
        <row r="2773">
          <cell r="F2773" t="str">
            <v>ARTESP</v>
          </cell>
          <cell r="J2773">
            <v>933380.37009999994</v>
          </cell>
          <cell r="L2773" t="str">
            <v>RA de Presidente Prudente</v>
          </cell>
          <cell r="M2773" t="str">
            <v>Obra Contratada a Iniciar</v>
          </cell>
          <cell r="N2773">
            <v>1.5</v>
          </cell>
        </row>
        <row r="2774">
          <cell r="F2774" t="str">
            <v>ARTESP</v>
          </cell>
          <cell r="J2774">
            <v>429355.02929999999</v>
          </cell>
          <cell r="L2774" t="str">
            <v>RA de Campinas</v>
          </cell>
          <cell r="M2774" t="str">
            <v>Obra Contratada a Iniciar</v>
          </cell>
          <cell r="N2774">
            <v>12.480000000000004</v>
          </cell>
        </row>
        <row r="2775">
          <cell r="F2775" t="str">
            <v>ARTESP</v>
          </cell>
          <cell r="J2775">
            <v>240812.07449999999</v>
          </cell>
          <cell r="L2775" t="str">
            <v>RA de Marília</v>
          </cell>
          <cell r="M2775" t="str">
            <v>Obra Contratada a Iniciar</v>
          </cell>
          <cell r="N2775">
            <v>0.38700000000000001</v>
          </cell>
        </row>
        <row r="2776">
          <cell r="F2776" t="str">
            <v>ARTESP</v>
          </cell>
          <cell r="J2776">
            <v>240812.07449999999</v>
          </cell>
          <cell r="L2776" t="str">
            <v>RA de Marília</v>
          </cell>
          <cell r="M2776" t="str">
            <v>Obra Contratada a Iniciar</v>
          </cell>
          <cell r="N2776">
            <v>0.38700000000000001</v>
          </cell>
        </row>
        <row r="2777">
          <cell r="F2777" t="str">
            <v>ARTESP</v>
          </cell>
          <cell r="J2777">
            <v>622253.53319999995</v>
          </cell>
          <cell r="L2777" t="str">
            <v>RA de Marília</v>
          </cell>
          <cell r="M2777" t="str">
            <v>Obra Contratada a Iniciar</v>
          </cell>
          <cell r="N2777">
            <v>1</v>
          </cell>
        </row>
        <row r="2778">
          <cell r="F2778" t="str">
            <v>ARTESP</v>
          </cell>
          <cell r="J2778">
            <v>2955704.2477000002</v>
          </cell>
          <cell r="L2778" t="str">
            <v>RA de Campinas</v>
          </cell>
          <cell r="M2778" t="str">
            <v>Obra Contratada a Iniciar</v>
          </cell>
          <cell r="N2778">
            <v>4.75</v>
          </cell>
        </row>
        <row r="2779">
          <cell r="F2779" t="str">
            <v>ARTESP</v>
          </cell>
          <cell r="J2779">
            <v>2955704.2477000002</v>
          </cell>
          <cell r="L2779" t="str">
            <v>RA de Campinas</v>
          </cell>
          <cell r="M2779" t="str">
            <v>Obra Contratada a Iniciar</v>
          </cell>
          <cell r="N2779">
            <v>4.75</v>
          </cell>
        </row>
        <row r="2780">
          <cell r="F2780" t="str">
            <v>ARTESP</v>
          </cell>
          <cell r="J2780">
            <v>5849183.2122999998</v>
          </cell>
          <cell r="L2780" t="str">
            <v>RA de Campinas</v>
          </cell>
          <cell r="M2780" t="str">
            <v>Obra Contratada a Iniciar</v>
          </cell>
          <cell r="N2780">
            <v>9.4</v>
          </cell>
        </row>
        <row r="2781">
          <cell r="F2781" t="str">
            <v>ARTESP</v>
          </cell>
          <cell r="J2781">
            <v>5849183.2122999998</v>
          </cell>
          <cell r="L2781" t="str">
            <v>RA de Campinas</v>
          </cell>
          <cell r="M2781" t="str">
            <v>Obra Contratada a Iniciar</v>
          </cell>
          <cell r="N2781">
            <v>9.4</v>
          </cell>
        </row>
        <row r="2782">
          <cell r="F2782" t="str">
            <v>ARTESP</v>
          </cell>
          <cell r="J2782">
            <v>5849183.2122999998</v>
          </cell>
          <cell r="L2782" t="str">
            <v>RA de Campinas</v>
          </cell>
          <cell r="M2782" t="str">
            <v>Obra Contratada a Iniciar</v>
          </cell>
          <cell r="N2782">
            <v>9.4</v>
          </cell>
        </row>
        <row r="2783">
          <cell r="F2783" t="str">
            <v>ARTESP</v>
          </cell>
          <cell r="J2783">
            <v>138762.55970000001</v>
          </cell>
          <cell r="L2783" t="str">
            <v>RA de Campinas</v>
          </cell>
          <cell r="M2783" t="str">
            <v>Obra Contratada a Iniciar</v>
          </cell>
          <cell r="N2783">
            <v>1.08</v>
          </cell>
        </row>
        <row r="2784">
          <cell r="F2784" t="str">
            <v>ARTESP</v>
          </cell>
          <cell r="J2784">
            <v>138762.55970000001</v>
          </cell>
          <cell r="L2784" t="str">
            <v>RA de Campinas</v>
          </cell>
          <cell r="M2784" t="str">
            <v>Obra Contratada a Iniciar</v>
          </cell>
          <cell r="N2784">
            <v>1.08</v>
          </cell>
        </row>
        <row r="2785">
          <cell r="F2785" t="str">
            <v>ARTESP</v>
          </cell>
          <cell r="J2785">
            <v>138762.55970000001</v>
          </cell>
          <cell r="L2785" t="str">
            <v>RA de Campinas</v>
          </cell>
          <cell r="M2785" t="str">
            <v>Obra Contratada a Iniciar</v>
          </cell>
          <cell r="N2785">
            <v>1.08</v>
          </cell>
        </row>
        <row r="2786">
          <cell r="F2786" t="str">
            <v>ARTESP</v>
          </cell>
          <cell r="J2786">
            <v>6658112.8756999997</v>
          </cell>
          <cell r="L2786" t="str">
            <v>RA de Bauru</v>
          </cell>
          <cell r="M2786" t="str">
            <v>Obra Contratada a Iniciar</v>
          </cell>
          <cell r="N2786">
            <v>10.7</v>
          </cell>
        </row>
        <row r="2787">
          <cell r="F2787" t="str">
            <v>ARTESP</v>
          </cell>
          <cell r="J2787">
            <v>6658112.8756999997</v>
          </cell>
          <cell r="L2787" t="str">
            <v>RA de Bauru</v>
          </cell>
          <cell r="M2787" t="str">
            <v>Obra Contratada a Iniciar</v>
          </cell>
          <cell r="N2787">
            <v>10.7</v>
          </cell>
        </row>
        <row r="2788">
          <cell r="F2788" t="str">
            <v>ARTESP</v>
          </cell>
          <cell r="J2788">
            <v>6658112.8756999997</v>
          </cell>
          <cell r="L2788" t="str">
            <v>RA de Bauru</v>
          </cell>
          <cell r="M2788" t="str">
            <v>Obra Contratada a Iniciar</v>
          </cell>
          <cell r="N2788">
            <v>10.7</v>
          </cell>
        </row>
        <row r="2789">
          <cell r="F2789" t="str">
            <v>ARTESP</v>
          </cell>
          <cell r="J2789">
            <v>1182281.7834000001</v>
          </cell>
          <cell r="L2789" t="str">
            <v>RA de Bauru</v>
          </cell>
          <cell r="M2789" t="str">
            <v>Obra Contratada a Iniciar</v>
          </cell>
          <cell r="N2789">
            <v>1.9</v>
          </cell>
        </row>
        <row r="2790">
          <cell r="F2790" t="str">
            <v>ARTESP</v>
          </cell>
          <cell r="J2790">
            <v>1182281.7834000001</v>
          </cell>
          <cell r="L2790" t="str">
            <v>RA de Bauru</v>
          </cell>
          <cell r="M2790" t="str">
            <v>Obra Contratada a Iniciar</v>
          </cell>
          <cell r="N2790">
            <v>1.9</v>
          </cell>
        </row>
        <row r="2791">
          <cell r="F2791" t="str">
            <v>ARTESP</v>
          </cell>
          <cell r="J2791">
            <v>1182281.7834000001</v>
          </cell>
          <cell r="L2791" t="str">
            <v>RA de Bauru</v>
          </cell>
          <cell r="M2791" t="str">
            <v>Obra Contratada a Iniciar</v>
          </cell>
          <cell r="N2791">
            <v>1.9</v>
          </cell>
        </row>
        <row r="2792">
          <cell r="F2792" t="str">
            <v>ARTESP</v>
          </cell>
          <cell r="J2792">
            <v>4834910.0164000001</v>
          </cell>
          <cell r="L2792" t="str">
            <v>RA de Bauru</v>
          </cell>
          <cell r="M2792" t="str">
            <v>Obra Contratada a Iniciar</v>
          </cell>
          <cell r="N2792">
            <v>7.77</v>
          </cell>
        </row>
        <row r="2793">
          <cell r="F2793" t="str">
            <v>ARTESP</v>
          </cell>
          <cell r="J2793">
            <v>4834910.0164000001</v>
          </cell>
          <cell r="L2793" t="str">
            <v>RA de Bauru</v>
          </cell>
          <cell r="M2793" t="str">
            <v>Obra Contratada a Iniciar</v>
          </cell>
          <cell r="N2793">
            <v>7.77</v>
          </cell>
        </row>
        <row r="2794">
          <cell r="F2794" t="str">
            <v>ARTESP</v>
          </cell>
          <cell r="J2794">
            <v>4834910.0164000001</v>
          </cell>
          <cell r="L2794" t="str">
            <v>RA de Bauru</v>
          </cell>
          <cell r="M2794" t="str">
            <v>Obra Contratada a Iniciar</v>
          </cell>
          <cell r="N2794">
            <v>7.77</v>
          </cell>
        </row>
        <row r="2795">
          <cell r="F2795" t="str">
            <v>ARTESP</v>
          </cell>
          <cell r="J2795">
            <v>2955704.2477000002</v>
          </cell>
          <cell r="L2795" t="str">
            <v>RA de Campinas</v>
          </cell>
          <cell r="M2795" t="str">
            <v>Obra Contratada a Iniciar</v>
          </cell>
          <cell r="N2795">
            <v>4.75</v>
          </cell>
        </row>
        <row r="2796">
          <cell r="F2796" t="str">
            <v>ARTESP</v>
          </cell>
          <cell r="J2796">
            <v>24138000.4877</v>
          </cell>
          <cell r="L2796" t="str">
            <v>RA de Marília</v>
          </cell>
          <cell r="M2796" t="str">
            <v>Obra Contratada a Iniciar</v>
          </cell>
          <cell r="N2796">
            <v>27.762</v>
          </cell>
        </row>
        <row r="2797">
          <cell r="F2797" t="str">
            <v>ARTESP</v>
          </cell>
          <cell r="J2797">
            <v>622253.53319999995</v>
          </cell>
          <cell r="L2797" t="str">
            <v>RA de Campinas</v>
          </cell>
          <cell r="M2797" t="str">
            <v>Obra Contratada a Iniciar</v>
          </cell>
          <cell r="N2797">
            <v>1</v>
          </cell>
        </row>
        <row r="2798">
          <cell r="F2798" t="str">
            <v>ARTESP</v>
          </cell>
          <cell r="J2798">
            <v>622253.53319999995</v>
          </cell>
          <cell r="L2798" t="str">
            <v>RA de Campinas</v>
          </cell>
          <cell r="M2798" t="str">
            <v>Obra Contratada a Iniciar</v>
          </cell>
          <cell r="N2798">
            <v>1</v>
          </cell>
        </row>
        <row r="2799">
          <cell r="F2799" t="str">
            <v>ARTESP</v>
          </cell>
          <cell r="J2799">
            <v>622253.53319999995</v>
          </cell>
          <cell r="L2799" t="str">
            <v>RA de Marília</v>
          </cell>
          <cell r="M2799" t="str">
            <v>Obra Contratada a Iniciar</v>
          </cell>
          <cell r="N2799">
            <v>1</v>
          </cell>
        </row>
        <row r="2800">
          <cell r="F2800" t="str">
            <v>ARTESP</v>
          </cell>
          <cell r="J2800">
            <v>2940147.8917999999</v>
          </cell>
          <cell r="L2800" t="str">
            <v>RA de Marília</v>
          </cell>
          <cell r="M2800" t="str">
            <v>Obra Contratada a Iniciar</v>
          </cell>
          <cell r="N2800">
            <v>5.125</v>
          </cell>
        </row>
        <row r="2801">
          <cell r="F2801" t="str">
            <v>ARTESP</v>
          </cell>
          <cell r="J2801">
            <v>2940147.8917999999</v>
          </cell>
          <cell r="L2801" t="str">
            <v>RA de Marília</v>
          </cell>
          <cell r="M2801" t="str">
            <v>Obra Contratada a Iniciar</v>
          </cell>
          <cell r="N2801">
            <v>5.125</v>
          </cell>
        </row>
        <row r="2802">
          <cell r="F2802" t="str">
            <v>ARTESP</v>
          </cell>
          <cell r="J2802">
            <v>199121.1587</v>
          </cell>
          <cell r="L2802" t="str">
            <v>RA de Marília</v>
          </cell>
          <cell r="M2802" t="str">
            <v>Obra Contratada a Iniciar</v>
          </cell>
          <cell r="N2802">
            <v>0.32</v>
          </cell>
        </row>
        <row r="2803">
          <cell r="F2803" t="str">
            <v>ARTESP</v>
          </cell>
          <cell r="J2803">
            <v>199121.1587</v>
          </cell>
          <cell r="L2803" t="str">
            <v>RA de Marília</v>
          </cell>
          <cell r="M2803" t="str">
            <v>Obra Contratada a Iniciar</v>
          </cell>
          <cell r="N2803">
            <v>0.32</v>
          </cell>
        </row>
        <row r="2804">
          <cell r="F2804" t="str">
            <v>ARTESP</v>
          </cell>
          <cell r="J2804">
            <v>56002.768799999998</v>
          </cell>
          <cell r="L2804" t="str">
            <v>RA de Presidente Prudente</v>
          </cell>
          <cell r="M2804" t="str">
            <v>Obra Contratada a Iniciar</v>
          </cell>
          <cell r="N2804">
            <v>0.09</v>
          </cell>
        </row>
        <row r="2805">
          <cell r="F2805" t="str">
            <v>ARTESP</v>
          </cell>
          <cell r="J2805">
            <v>56002.768799999998</v>
          </cell>
          <cell r="L2805" t="str">
            <v>RA de Presidente Prudente</v>
          </cell>
          <cell r="M2805" t="str">
            <v>Obra Contratada a Iniciar</v>
          </cell>
          <cell r="N2805">
            <v>0.09</v>
          </cell>
        </row>
        <row r="2806">
          <cell r="F2806" t="str">
            <v>ARTESP</v>
          </cell>
          <cell r="J2806">
            <v>56002.768799999998</v>
          </cell>
          <cell r="L2806" t="str">
            <v>RA de Bauru</v>
          </cell>
          <cell r="M2806" t="str">
            <v>Obra Contratada a Iniciar</v>
          </cell>
          <cell r="N2806">
            <v>0.09</v>
          </cell>
        </row>
        <row r="2807">
          <cell r="F2807" t="str">
            <v>ARTESP</v>
          </cell>
          <cell r="J2807">
            <v>56002.768799999998</v>
          </cell>
          <cell r="L2807" t="str">
            <v>RA de Bauru</v>
          </cell>
          <cell r="M2807" t="str">
            <v>Obra Contratada a Iniciar</v>
          </cell>
          <cell r="N2807">
            <v>0.09</v>
          </cell>
        </row>
        <row r="2808">
          <cell r="F2808" t="str">
            <v>ARTESP</v>
          </cell>
          <cell r="J2808">
            <v>398242.3175</v>
          </cell>
          <cell r="L2808" t="str">
            <v>RA de Bauru</v>
          </cell>
          <cell r="M2808" t="str">
            <v>Obra Contratada a Iniciar</v>
          </cell>
          <cell r="N2808">
            <v>0.64</v>
          </cell>
        </row>
        <row r="2809">
          <cell r="F2809" t="str">
            <v>ARTESP</v>
          </cell>
          <cell r="J2809">
            <v>1463540.2708000001</v>
          </cell>
          <cell r="L2809" t="str">
            <v>RA de Presidente Prudente</v>
          </cell>
          <cell r="M2809" t="str">
            <v>Obra Contratada a Iniciar</v>
          </cell>
          <cell r="N2809">
            <v>2.3519999999999999</v>
          </cell>
        </row>
        <row r="2810">
          <cell r="F2810" t="str">
            <v>ARTESP</v>
          </cell>
          <cell r="J2810">
            <v>1463540.2708000001</v>
          </cell>
          <cell r="L2810" t="str">
            <v>RA de Presidente Prudente</v>
          </cell>
          <cell r="M2810" t="str">
            <v>Obra Contratada a Iniciar</v>
          </cell>
          <cell r="N2810">
            <v>11.93</v>
          </cell>
        </row>
        <row r="2811">
          <cell r="F2811" t="str">
            <v>ARTESP</v>
          </cell>
          <cell r="J2811">
            <v>1232062.0379000001</v>
          </cell>
          <cell r="L2811" t="str">
            <v>RA de Campinas</v>
          </cell>
          <cell r="M2811" t="str">
            <v>Obra Contratada a Iniciar</v>
          </cell>
          <cell r="N2811">
            <v>1.98</v>
          </cell>
        </row>
        <row r="2812">
          <cell r="F2812" t="str">
            <v>ARTESP</v>
          </cell>
          <cell r="J2812">
            <v>1232062.0379000001</v>
          </cell>
          <cell r="L2812" t="str">
            <v>RA de Campinas</v>
          </cell>
          <cell r="M2812" t="str">
            <v>Obra Contratada a Iniciar</v>
          </cell>
          <cell r="N2812">
            <v>1.98</v>
          </cell>
        </row>
        <row r="2813">
          <cell r="F2813" t="str">
            <v>ARTESP</v>
          </cell>
          <cell r="J2813">
            <v>1306732.49</v>
          </cell>
          <cell r="L2813" t="str">
            <v>RA de Campinas</v>
          </cell>
          <cell r="M2813" t="str">
            <v>Obra Contratada a Iniciar</v>
          </cell>
          <cell r="N2813">
            <v>2.1</v>
          </cell>
        </row>
        <row r="2814">
          <cell r="F2814" t="str">
            <v>ARTESP</v>
          </cell>
          <cell r="J2814">
            <v>1306732.49</v>
          </cell>
          <cell r="L2814" t="str">
            <v>RA de Campinas</v>
          </cell>
          <cell r="M2814" t="str">
            <v>Obra Contratada a Iniciar</v>
          </cell>
          <cell r="N2814">
            <v>2.1</v>
          </cell>
        </row>
        <row r="2815">
          <cell r="F2815" t="str">
            <v>ARTESP</v>
          </cell>
          <cell r="J2815">
            <v>1306732.49</v>
          </cell>
          <cell r="L2815" t="str">
            <v>RA de Campinas</v>
          </cell>
          <cell r="M2815" t="str">
            <v>Obra Contratada a Iniciar</v>
          </cell>
          <cell r="N2815">
            <v>2.1</v>
          </cell>
        </row>
        <row r="2816">
          <cell r="F2816" t="str">
            <v>ARTESP</v>
          </cell>
          <cell r="J2816">
            <v>622253.53319999995</v>
          </cell>
          <cell r="L2816" t="str">
            <v>RA de Campinas</v>
          </cell>
          <cell r="M2816" t="str">
            <v>Obra Contratada a Iniciar</v>
          </cell>
          <cell r="N2816">
            <v>1</v>
          </cell>
        </row>
        <row r="2817">
          <cell r="F2817" t="str">
            <v>ARTESP</v>
          </cell>
          <cell r="J2817">
            <v>18467755.703899998</v>
          </cell>
          <cell r="L2817" t="str">
            <v>RA de Marília</v>
          </cell>
          <cell r="M2817" t="str">
            <v>Obra Contratada a Iniciar</v>
          </cell>
          <cell r="N2817">
            <v>27.762</v>
          </cell>
        </row>
        <row r="2818">
          <cell r="F2818" t="str">
            <v>ARTESP</v>
          </cell>
          <cell r="J2818">
            <v>15940307.022399999</v>
          </cell>
          <cell r="L2818" t="str">
            <v>RA de Marília</v>
          </cell>
          <cell r="M2818" t="str">
            <v>Obra Contratada a Iniciar</v>
          </cell>
          <cell r="N2818">
            <v>27.762</v>
          </cell>
        </row>
        <row r="2819">
          <cell r="F2819" t="str">
            <v>ARTESP</v>
          </cell>
          <cell r="J2819">
            <v>57940360.374200001</v>
          </cell>
          <cell r="L2819" t="str">
            <v>RA de Marília</v>
          </cell>
          <cell r="M2819" t="str">
            <v>Obra Contratada a Iniciar</v>
          </cell>
          <cell r="N2819">
            <v>45</v>
          </cell>
        </row>
        <row r="2820">
          <cell r="F2820" t="str">
            <v>ARTESP</v>
          </cell>
          <cell r="J2820">
            <v>49638450.089900002</v>
          </cell>
          <cell r="L2820" t="str">
            <v>RA de Bauru</v>
          </cell>
          <cell r="M2820" t="str">
            <v>Obra Contratada a Iniciar</v>
          </cell>
          <cell r="N2820">
            <v>54</v>
          </cell>
        </row>
        <row r="2821">
          <cell r="F2821" t="str">
            <v>ARTESP</v>
          </cell>
          <cell r="J2821">
            <v>7052636.8631999996</v>
          </cell>
          <cell r="L2821" t="str">
            <v>RA de Campinas</v>
          </cell>
          <cell r="M2821" t="str">
            <v>Concluído</v>
          </cell>
          <cell r="N2821">
            <v>15</v>
          </cell>
        </row>
        <row r="2822">
          <cell r="F2822" t="str">
            <v>ARTESP</v>
          </cell>
          <cell r="J2822">
            <v>51726697.061300002</v>
          </cell>
          <cell r="L2822" t="str">
            <v>RA de Campinas</v>
          </cell>
          <cell r="M2822" t="str">
            <v>Concluído</v>
          </cell>
          <cell r="N2822">
            <v>40.61</v>
          </cell>
        </row>
        <row r="2823">
          <cell r="F2823" t="str">
            <v>ARTESP</v>
          </cell>
          <cell r="J2823">
            <v>15594355.6087</v>
          </cell>
          <cell r="L2823" t="str">
            <v>RA de Presidente Prudente</v>
          </cell>
          <cell r="M2823" t="str">
            <v>Obra Contratada a Iniciar</v>
          </cell>
          <cell r="N2823">
            <v>74.550000000000011</v>
          </cell>
        </row>
        <row r="2824">
          <cell r="F2824" t="str">
            <v>ARTESP</v>
          </cell>
          <cell r="J2824">
            <v>13134417.728499999</v>
          </cell>
          <cell r="L2824" t="str">
            <v>RA de Presidente Prudente</v>
          </cell>
          <cell r="M2824" t="str">
            <v>Obra Contratada a Iniciar</v>
          </cell>
          <cell r="N2824">
            <v>74.550000000000011</v>
          </cell>
        </row>
        <row r="2825">
          <cell r="F2825" t="str">
            <v>ARTESP</v>
          </cell>
          <cell r="J2825">
            <v>63505907.684</v>
          </cell>
          <cell r="L2825" t="str">
            <v>RA de Campinas</v>
          </cell>
          <cell r="M2825" t="str">
            <v>Obra Contratada a Iniciar</v>
          </cell>
          <cell r="N2825">
            <v>45.75</v>
          </cell>
        </row>
        <row r="2826">
          <cell r="F2826" t="str">
            <v>ARTESP</v>
          </cell>
          <cell r="J2826">
            <v>41187765.8495</v>
          </cell>
          <cell r="L2826" t="str">
            <v>RA de Campinas</v>
          </cell>
          <cell r="M2826" t="str">
            <v>Em Execução</v>
          </cell>
          <cell r="N2826">
            <v>28.800000000000011</v>
          </cell>
        </row>
        <row r="2827">
          <cell r="F2827" t="str">
            <v>ARTESP</v>
          </cell>
          <cell r="J2827">
            <v>22012823.614500001</v>
          </cell>
          <cell r="L2827" t="str">
            <v>RA de Campinas</v>
          </cell>
          <cell r="M2827" t="str">
            <v>Obra Contratada a Iniciar</v>
          </cell>
          <cell r="N2827">
            <v>20.180000000000007</v>
          </cell>
        </row>
        <row r="2828">
          <cell r="F2828" t="str">
            <v>ARTESP</v>
          </cell>
          <cell r="J2828">
            <v>1573425.4454000001</v>
          </cell>
          <cell r="L2828" t="str">
            <v>RA de Bauru</v>
          </cell>
          <cell r="M2828" t="str">
            <v>Obra Contratada a Iniciar</v>
          </cell>
          <cell r="N2828">
            <v>143.61000000000001</v>
          </cell>
        </row>
        <row r="2829">
          <cell r="F2829" t="str">
            <v>ARTESP</v>
          </cell>
          <cell r="J2829">
            <v>453303.4523</v>
          </cell>
          <cell r="L2829" t="str">
            <v>RA de Campinas</v>
          </cell>
          <cell r="M2829" t="str">
            <v>Obra Contratada a Iniciar</v>
          </cell>
          <cell r="N2829">
            <v>20</v>
          </cell>
        </row>
        <row r="2830">
          <cell r="F2830" t="str">
            <v>ARTESP</v>
          </cell>
          <cell r="J2830">
            <v>55145497.895400003</v>
          </cell>
          <cell r="L2830" t="str">
            <v>RA de Bauru</v>
          </cell>
          <cell r="M2830" t="str">
            <v>Em Execução</v>
          </cell>
          <cell r="N2830">
            <v>33</v>
          </cell>
        </row>
        <row r="2831">
          <cell r="F2831" t="str">
            <v>ARTESP</v>
          </cell>
          <cell r="J2831">
            <v>8938836.3023000006</v>
          </cell>
          <cell r="L2831" t="str">
            <v>RA de Presidente Prudente</v>
          </cell>
          <cell r="M2831" t="str">
            <v>Obra Contratada a Iniciar</v>
          </cell>
          <cell r="N2831">
            <v>0</v>
          </cell>
        </row>
        <row r="2832">
          <cell r="F2832" t="str">
            <v>ARTESP</v>
          </cell>
          <cell r="J2832">
            <v>8938836.3023000006</v>
          </cell>
          <cell r="L2832" t="str">
            <v>RA de Presidente Prudente</v>
          </cell>
          <cell r="M2832" t="str">
            <v>Obra Contratada a Iniciar</v>
          </cell>
          <cell r="N2832">
            <v>0</v>
          </cell>
        </row>
        <row r="2833">
          <cell r="F2833" t="str">
            <v>ARTESP</v>
          </cell>
          <cell r="J2833">
            <v>8938836.3023000006</v>
          </cell>
          <cell r="L2833" t="str">
            <v>RA de Presidente Prudente</v>
          </cell>
          <cell r="M2833" t="str">
            <v>Obra Contratada a Iniciar</v>
          </cell>
          <cell r="N2833">
            <v>0</v>
          </cell>
        </row>
        <row r="2834">
          <cell r="F2834" t="str">
            <v>ARTESP</v>
          </cell>
          <cell r="J2834">
            <v>29967183.253199998</v>
          </cell>
          <cell r="L2834" t="str">
            <v>RA de Campinas</v>
          </cell>
          <cell r="M2834" t="str">
            <v>Concluído</v>
          </cell>
          <cell r="N2834">
            <v>18</v>
          </cell>
        </row>
        <row r="2835">
          <cell r="F2835" t="str">
            <v>ARTESP</v>
          </cell>
          <cell r="J2835">
            <v>34101816.505000003</v>
          </cell>
          <cell r="L2835" t="str">
            <v>RA de Marília</v>
          </cell>
          <cell r="M2835" t="str">
            <v>Concluído</v>
          </cell>
          <cell r="N2835">
            <v>42</v>
          </cell>
        </row>
        <row r="2836">
          <cell r="F2836" t="str">
            <v>ARTESP</v>
          </cell>
          <cell r="J2836">
            <v>453303.4523</v>
          </cell>
          <cell r="L2836" t="str">
            <v>RA de Campinas</v>
          </cell>
          <cell r="M2836" t="str">
            <v>Obra Contratada a Iniciar</v>
          </cell>
          <cell r="N2836">
            <v>20</v>
          </cell>
        </row>
        <row r="2837">
          <cell r="F2837" t="str">
            <v>ARTESP</v>
          </cell>
          <cell r="J2837">
            <v>4956799.0569000002</v>
          </cell>
          <cell r="L2837" t="str">
            <v>RA de Campinas</v>
          </cell>
          <cell r="M2837" t="str">
            <v>Obra Contratada a Iniciar</v>
          </cell>
          <cell r="N2837">
            <v>5</v>
          </cell>
        </row>
        <row r="2838">
          <cell r="F2838" t="str">
            <v>ARTESP</v>
          </cell>
          <cell r="J2838">
            <v>6464872.5727000004</v>
          </cell>
          <cell r="L2838" t="str">
            <v>RA de Campinas</v>
          </cell>
          <cell r="M2838" t="str">
            <v>Obra Contratada a Iniciar</v>
          </cell>
          <cell r="N2838">
            <v>5</v>
          </cell>
        </row>
        <row r="2839">
          <cell r="F2839" t="str">
            <v>ARTESP</v>
          </cell>
          <cell r="J2839">
            <v>6464872.5727000004</v>
          </cell>
          <cell r="L2839" t="str">
            <v>RA de Campinas</v>
          </cell>
          <cell r="M2839" t="str">
            <v>Obra Contratada a Iniciar</v>
          </cell>
          <cell r="N2839">
            <v>5</v>
          </cell>
        </row>
        <row r="2840">
          <cell r="F2840" t="str">
            <v>ARTESP</v>
          </cell>
          <cell r="J2840">
            <v>80766.618700000006</v>
          </cell>
          <cell r="L2840" t="str">
            <v>RA de Campinas</v>
          </cell>
          <cell r="M2840" t="str">
            <v>Obra Contratada a Iniciar</v>
          </cell>
          <cell r="N2840">
            <v>0</v>
          </cell>
        </row>
        <row r="2841">
          <cell r="F2841" t="str">
            <v>ARTESP</v>
          </cell>
          <cell r="J2841">
            <v>80766.618700000006</v>
          </cell>
          <cell r="L2841" t="str">
            <v>RA de Campinas</v>
          </cell>
          <cell r="M2841" t="str">
            <v>Obra Contratada a Iniciar</v>
          </cell>
          <cell r="N2841">
            <v>0</v>
          </cell>
        </row>
        <row r="2842">
          <cell r="F2842" t="str">
            <v>ARTESP</v>
          </cell>
          <cell r="J2842">
            <v>80766.618700000006</v>
          </cell>
          <cell r="L2842" t="str">
            <v>RA de Presidente Prudente</v>
          </cell>
          <cell r="M2842" t="str">
            <v>Obra Contratada a Iniciar</v>
          </cell>
          <cell r="N2842">
            <v>0</v>
          </cell>
        </row>
        <row r="2843">
          <cell r="F2843" t="str">
            <v>ARTESP</v>
          </cell>
          <cell r="J2843">
            <v>80766.618700000006</v>
          </cell>
          <cell r="L2843" t="str">
            <v>RA de Presidente Prudente</v>
          </cell>
          <cell r="M2843" t="str">
            <v>Obra Contratada a Iniciar</v>
          </cell>
          <cell r="N2843">
            <v>0</v>
          </cell>
        </row>
        <row r="2844">
          <cell r="F2844" t="str">
            <v>ARTESP</v>
          </cell>
          <cell r="J2844">
            <v>80766.618700000006</v>
          </cell>
          <cell r="L2844" t="str">
            <v>RA de Presidente Prudente</v>
          </cell>
          <cell r="M2844" t="str">
            <v>Obra Contratada a Iniciar</v>
          </cell>
          <cell r="N2844">
            <v>0</v>
          </cell>
        </row>
        <row r="2845">
          <cell r="F2845" t="str">
            <v>ARTESP</v>
          </cell>
          <cell r="J2845">
            <v>80766.618700000006</v>
          </cell>
          <cell r="L2845" t="str">
            <v>RA de Presidente Prudente</v>
          </cell>
          <cell r="M2845" t="str">
            <v>Obra Contratada a Iniciar</v>
          </cell>
          <cell r="N2845">
            <v>0</v>
          </cell>
        </row>
        <row r="2846">
          <cell r="F2846" t="str">
            <v>ARTESP</v>
          </cell>
          <cell r="J2846">
            <v>80766.618700000006</v>
          </cell>
          <cell r="L2846" t="str">
            <v>RA de Presidente Prudente</v>
          </cell>
          <cell r="M2846" t="str">
            <v>Obra Contratada a Iniciar</v>
          </cell>
          <cell r="N2846">
            <v>0</v>
          </cell>
        </row>
        <row r="2847">
          <cell r="F2847" t="str">
            <v>ARTESP</v>
          </cell>
          <cell r="J2847">
            <v>80766.618700000006</v>
          </cell>
          <cell r="L2847" t="str">
            <v>RA de Presidente Prudente</v>
          </cell>
          <cell r="M2847" t="str">
            <v>Obra Contratada a Iniciar</v>
          </cell>
          <cell r="N2847">
            <v>0</v>
          </cell>
        </row>
        <row r="2848">
          <cell r="F2848" t="str">
            <v>ARTESP</v>
          </cell>
          <cell r="J2848">
            <v>80766.618700000006</v>
          </cell>
          <cell r="L2848" t="str">
            <v>RA de Presidente Prudente</v>
          </cell>
          <cell r="M2848" t="str">
            <v>Obra Contratada a Iniciar</v>
          </cell>
          <cell r="N2848">
            <v>0</v>
          </cell>
        </row>
        <row r="2849">
          <cell r="F2849" t="str">
            <v>ARTESP</v>
          </cell>
          <cell r="J2849">
            <v>80766.618700000006</v>
          </cell>
          <cell r="L2849" t="str">
            <v>RA de Campinas</v>
          </cell>
          <cell r="M2849" t="str">
            <v>Obra Contratada a Iniciar</v>
          </cell>
          <cell r="N2849">
            <v>0</v>
          </cell>
        </row>
        <row r="2850">
          <cell r="F2850" t="str">
            <v>ARTESP</v>
          </cell>
          <cell r="J2850">
            <v>80766.618700000006</v>
          </cell>
          <cell r="L2850" t="str">
            <v>RA de Presidente Prudente</v>
          </cell>
          <cell r="M2850" t="str">
            <v>Obra Contratada a Iniciar</v>
          </cell>
          <cell r="N2850">
            <v>0</v>
          </cell>
        </row>
        <row r="2851">
          <cell r="F2851" t="str">
            <v>ARTESP</v>
          </cell>
          <cell r="J2851">
            <v>80766.618700000006</v>
          </cell>
          <cell r="L2851" t="str">
            <v>RA de Presidente Prudente</v>
          </cell>
          <cell r="M2851" t="str">
            <v>Obra Contratada a Iniciar</v>
          </cell>
          <cell r="N2851">
            <v>0</v>
          </cell>
        </row>
        <row r="2852">
          <cell r="F2852" t="str">
            <v>ARTESP</v>
          </cell>
          <cell r="J2852">
            <v>30410369.761599999</v>
          </cell>
          <cell r="L2852" t="str">
            <v>RA de Campinas</v>
          </cell>
          <cell r="M2852" t="str">
            <v>Obra Contratada a Iniciar</v>
          </cell>
          <cell r="N2852">
            <v>17.700000000000017</v>
          </cell>
        </row>
        <row r="2853">
          <cell r="F2853" t="str">
            <v>ARTESP</v>
          </cell>
          <cell r="J2853">
            <v>44439599.234200001</v>
          </cell>
          <cell r="L2853" t="str">
            <v>RA de Campinas</v>
          </cell>
          <cell r="M2853" t="str">
            <v>Obra Contratada a Iniciar</v>
          </cell>
          <cell r="N2853">
            <v>17.700000000000017</v>
          </cell>
        </row>
        <row r="2854">
          <cell r="F2854" t="str">
            <v>ARTESP</v>
          </cell>
          <cell r="J2854">
            <v>25257793.190000001</v>
          </cell>
          <cell r="L2854" t="str">
            <v>RA de Campinas</v>
          </cell>
          <cell r="M2854" t="str">
            <v>Obra Contratada a Iniciar</v>
          </cell>
          <cell r="N2854">
            <v>26</v>
          </cell>
        </row>
        <row r="2855">
          <cell r="F2855" t="str">
            <v>ARTESP</v>
          </cell>
          <cell r="J2855">
            <v>25257793.190000001</v>
          </cell>
          <cell r="L2855" t="str">
            <v>RA de Campinas</v>
          </cell>
          <cell r="M2855" t="str">
            <v>Obra Contratada a Iniciar</v>
          </cell>
          <cell r="N2855">
            <v>26</v>
          </cell>
        </row>
        <row r="2856">
          <cell r="F2856" t="str">
            <v>ARTESP</v>
          </cell>
          <cell r="J2856">
            <v>12677505.709799999</v>
          </cell>
          <cell r="L2856" t="str">
            <v>RA de Campinas</v>
          </cell>
          <cell r="M2856" t="str">
            <v>Obra Contratada a Iniciar</v>
          </cell>
          <cell r="N2856">
            <v>26</v>
          </cell>
        </row>
        <row r="2857">
          <cell r="F2857" t="str">
            <v>ARTESP</v>
          </cell>
          <cell r="J2857">
            <v>14695873.600199999</v>
          </cell>
          <cell r="L2857" t="str">
            <v>RA de Campinas</v>
          </cell>
          <cell r="M2857" t="str">
            <v>Obra Contratada a Iniciar</v>
          </cell>
          <cell r="N2857">
            <v>74.550000000000011</v>
          </cell>
        </row>
        <row r="2858">
          <cell r="F2858" t="str">
            <v>ARTESP</v>
          </cell>
          <cell r="J2858">
            <v>5039743.3799000001</v>
          </cell>
          <cell r="L2858" t="str">
            <v>RA de Campinas</v>
          </cell>
          <cell r="M2858" t="str">
            <v>Obra Contratada a Iniciar</v>
          </cell>
          <cell r="N2858">
            <v>20</v>
          </cell>
        </row>
        <row r="2859">
          <cell r="F2859" t="str">
            <v>ARTESP</v>
          </cell>
          <cell r="J2859">
            <v>15074256.294399999</v>
          </cell>
          <cell r="L2859" t="str">
            <v>RA de Bauru</v>
          </cell>
          <cell r="M2859" t="str">
            <v>Obra Contratada a Iniciar</v>
          </cell>
          <cell r="N2859">
            <v>33</v>
          </cell>
        </row>
        <row r="2860">
          <cell r="F2860" t="str">
            <v>ARTESP</v>
          </cell>
          <cell r="J2860">
            <v>34215117.983999997</v>
          </cell>
          <cell r="L2860" t="str">
            <v>RA de Marília</v>
          </cell>
          <cell r="M2860" t="str">
            <v>Concluído</v>
          </cell>
          <cell r="N2860">
            <v>110.97000000000004</v>
          </cell>
        </row>
        <row r="2861">
          <cell r="F2861" t="str">
            <v>ARTESP</v>
          </cell>
          <cell r="J2861">
            <v>80766.618700000006</v>
          </cell>
          <cell r="L2861" t="str">
            <v>RA de Bauru</v>
          </cell>
          <cell r="M2861" t="str">
            <v>Obra Contratada a Iniciar</v>
          </cell>
          <cell r="N2861">
            <v>0</v>
          </cell>
        </row>
        <row r="2862">
          <cell r="F2862" t="str">
            <v>ARTESP</v>
          </cell>
          <cell r="J2862">
            <v>80766.618700000006</v>
          </cell>
          <cell r="L2862" t="str">
            <v>RA de Marília</v>
          </cell>
          <cell r="M2862" t="str">
            <v>Obra Contratada a Iniciar</v>
          </cell>
          <cell r="N2862">
            <v>0</v>
          </cell>
        </row>
        <row r="2863">
          <cell r="F2863" t="str">
            <v>ARTESP</v>
          </cell>
          <cell r="J2863">
            <v>80766.618700000006</v>
          </cell>
          <cell r="L2863" t="str">
            <v>RA de Marília</v>
          </cell>
          <cell r="M2863" t="str">
            <v>Obra Contratada a Iniciar</v>
          </cell>
          <cell r="N2863">
            <v>0</v>
          </cell>
        </row>
        <row r="2864">
          <cell r="F2864" t="str">
            <v>ARTESP</v>
          </cell>
          <cell r="J2864">
            <v>80766.618700000006</v>
          </cell>
          <cell r="L2864" t="str">
            <v>RA de Marília</v>
          </cell>
          <cell r="M2864" t="str">
            <v>Obra Contratada a Iniciar</v>
          </cell>
          <cell r="N2864">
            <v>0</v>
          </cell>
        </row>
        <row r="2865">
          <cell r="F2865" t="str">
            <v>ARTESP</v>
          </cell>
          <cell r="J2865">
            <v>80766.618700000006</v>
          </cell>
          <cell r="L2865" t="str">
            <v>RA de Marília</v>
          </cell>
          <cell r="M2865" t="str">
            <v>Obra Contratada a Iniciar</v>
          </cell>
          <cell r="N2865">
            <v>0</v>
          </cell>
        </row>
        <row r="2866">
          <cell r="F2866" t="str">
            <v>ARTESP</v>
          </cell>
          <cell r="J2866">
            <v>80766.618700000006</v>
          </cell>
          <cell r="L2866" t="str">
            <v>RA de Marília</v>
          </cell>
          <cell r="M2866" t="str">
            <v>Obra Contratada a Iniciar</v>
          </cell>
          <cell r="N2866">
            <v>0</v>
          </cell>
        </row>
        <row r="2867">
          <cell r="F2867" t="str">
            <v>ARTESP</v>
          </cell>
          <cell r="J2867">
            <v>80766.618700000006</v>
          </cell>
          <cell r="L2867" t="str">
            <v>RA de Presidente Prudente</v>
          </cell>
          <cell r="M2867" t="str">
            <v>Obra Contratada a Iniciar</v>
          </cell>
          <cell r="N2867">
            <v>0</v>
          </cell>
        </row>
        <row r="2868">
          <cell r="F2868" t="str">
            <v>ARTESP</v>
          </cell>
          <cell r="J2868">
            <v>80766.618700000006</v>
          </cell>
          <cell r="L2868" t="str">
            <v>RA de Presidente Prudente</v>
          </cell>
          <cell r="M2868" t="str">
            <v>Obra Contratada a Iniciar</v>
          </cell>
          <cell r="N2868">
            <v>0</v>
          </cell>
        </row>
        <row r="2869">
          <cell r="F2869" t="str">
            <v>ARTESP</v>
          </cell>
          <cell r="J2869">
            <v>80766.618700000006</v>
          </cell>
          <cell r="L2869" t="str">
            <v>RA de Presidente Prudente</v>
          </cell>
          <cell r="M2869" t="str">
            <v>Obra Contratada a Iniciar</v>
          </cell>
          <cell r="N2869">
            <v>0</v>
          </cell>
        </row>
        <row r="2870">
          <cell r="F2870" t="str">
            <v>ARTESP</v>
          </cell>
          <cell r="J2870">
            <v>80766.618700000006</v>
          </cell>
          <cell r="L2870" t="str">
            <v>RA de Presidente Prudente</v>
          </cell>
          <cell r="M2870" t="str">
            <v>Obra Contratada a Iniciar</v>
          </cell>
          <cell r="N2870">
            <v>0</v>
          </cell>
        </row>
        <row r="2871">
          <cell r="F2871" t="str">
            <v>ARTESP</v>
          </cell>
          <cell r="J2871">
            <v>80766.618700000006</v>
          </cell>
          <cell r="L2871" t="str">
            <v>RA de Presidente Prudente</v>
          </cell>
          <cell r="M2871" t="str">
            <v>Obra Contratada a Iniciar</v>
          </cell>
          <cell r="N2871">
            <v>0</v>
          </cell>
        </row>
        <row r="2872">
          <cell r="F2872" t="str">
            <v>ARTESP</v>
          </cell>
          <cell r="J2872">
            <v>80766.618700000006</v>
          </cell>
          <cell r="L2872" t="str">
            <v>RA de Marília</v>
          </cell>
          <cell r="M2872" t="str">
            <v>Obra Contratada a Iniciar</v>
          </cell>
          <cell r="N2872">
            <v>0</v>
          </cell>
        </row>
        <row r="2873">
          <cell r="F2873" t="str">
            <v>ARTESP</v>
          </cell>
          <cell r="J2873">
            <v>80766.618700000006</v>
          </cell>
          <cell r="L2873" t="str">
            <v>RA de Marília</v>
          </cell>
          <cell r="M2873" t="str">
            <v>Obra Contratada a Iniciar</v>
          </cell>
          <cell r="N2873">
            <v>0</v>
          </cell>
        </row>
        <row r="2874">
          <cell r="F2874" t="str">
            <v>ARTESP</v>
          </cell>
          <cell r="J2874">
            <v>80766.618700000006</v>
          </cell>
          <cell r="L2874" t="str">
            <v>RA de Marília</v>
          </cell>
          <cell r="M2874" t="str">
            <v>Obra Contratada a Iniciar</v>
          </cell>
          <cell r="N2874">
            <v>0</v>
          </cell>
        </row>
        <row r="2875">
          <cell r="F2875" t="str">
            <v>ARTESP</v>
          </cell>
          <cell r="J2875">
            <v>80766.618700000006</v>
          </cell>
          <cell r="L2875" t="str">
            <v>RA de Marília</v>
          </cell>
          <cell r="M2875" t="str">
            <v>Obra Contratada a Iniciar</v>
          </cell>
          <cell r="N2875">
            <v>0</v>
          </cell>
        </row>
        <row r="2876">
          <cell r="F2876" t="str">
            <v>ARTESP</v>
          </cell>
          <cell r="J2876">
            <v>80766.618700000006</v>
          </cell>
          <cell r="L2876" t="str">
            <v>RA de Bauru</v>
          </cell>
          <cell r="M2876" t="str">
            <v>Obra Contratada a Iniciar</v>
          </cell>
          <cell r="N2876">
            <v>0</v>
          </cell>
        </row>
        <row r="2877">
          <cell r="F2877" t="str">
            <v>ARTESP</v>
          </cell>
          <cell r="J2877">
            <v>80766.618700000006</v>
          </cell>
          <cell r="L2877" t="str">
            <v>RA de Campinas</v>
          </cell>
          <cell r="M2877" t="str">
            <v>Obra Contratada a Iniciar</v>
          </cell>
          <cell r="N2877">
            <v>0</v>
          </cell>
        </row>
        <row r="2878">
          <cell r="F2878" t="str">
            <v>ARTESP</v>
          </cell>
          <cell r="J2878">
            <v>80766.618700000006</v>
          </cell>
          <cell r="L2878" t="str">
            <v>RA de Bauru</v>
          </cell>
          <cell r="M2878" t="str">
            <v>Obra Contratada a Iniciar</v>
          </cell>
          <cell r="N2878">
            <v>0</v>
          </cell>
        </row>
        <row r="2879">
          <cell r="F2879" t="str">
            <v>ARTESP</v>
          </cell>
          <cell r="J2879">
            <v>80766.618700000006</v>
          </cell>
          <cell r="L2879" t="str">
            <v>RA de Bauru</v>
          </cell>
          <cell r="M2879" t="str">
            <v>Obra Contratada a Iniciar</v>
          </cell>
          <cell r="N2879">
            <v>0</v>
          </cell>
        </row>
        <row r="2880">
          <cell r="F2880" t="str">
            <v>ARTESP</v>
          </cell>
          <cell r="J2880">
            <v>80766.618700000006</v>
          </cell>
          <cell r="L2880" t="str">
            <v>RA de Bauru</v>
          </cell>
          <cell r="M2880" t="str">
            <v>Obra Contratada a Iniciar</v>
          </cell>
          <cell r="N2880">
            <v>0</v>
          </cell>
        </row>
        <row r="2881">
          <cell r="F2881" t="str">
            <v>ARTESP</v>
          </cell>
          <cell r="J2881">
            <v>80766.618700000006</v>
          </cell>
          <cell r="L2881" t="str">
            <v>RA de Bauru</v>
          </cell>
          <cell r="M2881" t="str">
            <v>Obra Contratada a Iniciar</v>
          </cell>
          <cell r="N2881">
            <v>0</v>
          </cell>
        </row>
        <row r="2882">
          <cell r="F2882" t="str">
            <v>ARTESP</v>
          </cell>
          <cell r="J2882">
            <v>9449426.2375000007</v>
          </cell>
          <cell r="L2882" t="str">
            <v>RA de Marília</v>
          </cell>
          <cell r="M2882" t="str">
            <v>Concluído</v>
          </cell>
          <cell r="N2882">
            <v>19</v>
          </cell>
        </row>
        <row r="2883">
          <cell r="F2883" t="str">
            <v>ARTESP</v>
          </cell>
          <cell r="J2883">
            <v>35236699.665200002</v>
          </cell>
          <cell r="L2883" t="str">
            <v>RA de Marília</v>
          </cell>
          <cell r="M2883" t="str">
            <v>Obra Contratada a Iniciar</v>
          </cell>
          <cell r="N2883">
            <v>16</v>
          </cell>
        </row>
        <row r="2884">
          <cell r="F2884" t="str">
            <v>ARTESP</v>
          </cell>
          <cell r="J2884">
            <v>27477012.8781</v>
          </cell>
          <cell r="L2884" t="str">
            <v>RA de Marília</v>
          </cell>
          <cell r="M2884" t="str">
            <v>Obra Contratada a Iniciar</v>
          </cell>
          <cell r="N2884">
            <v>16</v>
          </cell>
        </row>
        <row r="2885">
          <cell r="F2885" t="str">
            <v>ARTESP</v>
          </cell>
          <cell r="J2885">
            <v>48874023.118699998</v>
          </cell>
          <cell r="L2885" t="str">
            <v>RA de Presidente Prudente</v>
          </cell>
          <cell r="M2885" t="str">
            <v>Obra Contratada a Iniciar</v>
          </cell>
          <cell r="N2885">
            <v>47</v>
          </cell>
        </row>
        <row r="2886">
          <cell r="F2886" t="str">
            <v>ARTESP</v>
          </cell>
          <cell r="J2886">
            <v>81110080.920399994</v>
          </cell>
          <cell r="L2886" t="str">
            <v>RA de Presidente Prudente</v>
          </cell>
          <cell r="M2886" t="str">
            <v>Obra Contratada a Iniciar</v>
          </cell>
          <cell r="N2886">
            <v>78</v>
          </cell>
        </row>
        <row r="2887">
          <cell r="F2887" t="str">
            <v>ARTESP</v>
          </cell>
          <cell r="J2887">
            <v>48874023.118699998</v>
          </cell>
          <cell r="L2887" t="str">
            <v>RA de Presidente Prudente</v>
          </cell>
          <cell r="M2887" t="str">
            <v>Obra Contratada a Iniciar</v>
          </cell>
          <cell r="N2887">
            <v>47</v>
          </cell>
        </row>
        <row r="2888">
          <cell r="F2888" t="str">
            <v>ARTESP</v>
          </cell>
          <cell r="J2888">
            <v>81110080.920399994</v>
          </cell>
          <cell r="L2888" t="str">
            <v>RA de Presidente Prudente</v>
          </cell>
          <cell r="M2888" t="str">
            <v>Obra Contratada a Iniciar</v>
          </cell>
          <cell r="N2888">
            <v>78</v>
          </cell>
        </row>
        <row r="2889">
          <cell r="F2889" t="str">
            <v>ARTESP</v>
          </cell>
          <cell r="J2889">
            <v>111853749.7121</v>
          </cell>
          <cell r="L2889" t="str">
            <v>RA de Presidente Prudente</v>
          </cell>
          <cell r="M2889" t="str">
            <v>Concluído</v>
          </cell>
          <cell r="N2889">
            <v>54.649999999999977</v>
          </cell>
        </row>
        <row r="2890">
          <cell r="F2890" t="str">
            <v>ARTESP</v>
          </cell>
          <cell r="J2890">
            <v>19656234.703899998</v>
          </cell>
          <cell r="L2890" t="str">
            <v>RA de Marília</v>
          </cell>
          <cell r="M2890" t="str">
            <v>Em Execução</v>
          </cell>
          <cell r="N2890">
            <v>27.762</v>
          </cell>
        </row>
        <row r="2891">
          <cell r="F2891" t="str">
            <v>ARTESP</v>
          </cell>
          <cell r="J2891">
            <v>77695436.010199994</v>
          </cell>
          <cell r="L2891" t="str">
            <v>RA de Marília</v>
          </cell>
          <cell r="M2891" t="str">
            <v>Em Execução</v>
          </cell>
          <cell r="N2891">
            <v>45</v>
          </cell>
        </row>
        <row r="2892">
          <cell r="F2892" t="str">
            <v>ARTESP</v>
          </cell>
          <cell r="J2892">
            <v>2527251.8846999998</v>
          </cell>
          <cell r="L2892" t="str">
            <v>RA de Marília</v>
          </cell>
          <cell r="M2892" t="str">
            <v>Obra Contratada a Iniciar</v>
          </cell>
          <cell r="N2892">
            <v>3</v>
          </cell>
        </row>
        <row r="2893">
          <cell r="F2893" t="str">
            <v>ARTESP</v>
          </cell>
          <cell r="J2893">
            <v>35381526.385300003</v>
          </cell>
          <cell r="L2893" t="str">
            <v>RA de Marília</v>
          </cell>
          <cell r="M2893" t="str">
            <v>Obra Contratada a Iniciar</v>
          </cell>
          <cell r="N2893">
            <v>42</v>
          </cell>
        </row>
        <row r="2894">
          <cell r="F2894" t="str">
            <v>ARTESP</v>
          </cell>
          <cell r="J2894">
            <v>61919371.320299998</v>
          </cell>
          <cell r="L2894" t="str">
            <v>RA de Presidente Prudente</v>
          </cell>
          <cell r="M2894" t="str">
            <v>Em Execução</v>
          </cell>
          <cell r="N2894">
            <v>31</v>
          </cell>
        </row>
        <row r="2895">
          <cell r="F2895" t="str">
            <v>ARTESP</v>
          </cell>
          <cell r="J2895">
            <v>21860404.691500001</v>
          </cell>
          <cell r="L2895" t="str">
            <v>RA de Campinas</v>
          </cell>
          <cell r="M2895" t="str">
            <v>Obra Contratada a Iniciar</v>
          </cell>
          <cell r="N2895">
            <v>13.848000000000011</v>
          </cell>
        </row>
        <row r="2896">
          <cell r="F2896" t="str">
            <v>ARTESP</v>
          </cell>
          <cell r="J2896">
            <v>6222535.3322000001</v>
          </cell>
          <cell r="L2896" t="str">
            <v>RA de Campinas</v>
          </cell>
          <cell r="M2896" t="str">
            <v>Obra Contratada a Iniciar</v>
          </cell>
          <cell r="N2896">
            <v>10</v>
          </cell>
        </row>
        <row r="2897">
          <cell r="F2897" t="str">
            <v>ARTESP</v>
          </cell>
          <cell r="J2897">
            <v>64865.934000000001</v>
          </cell>
          <cell r="L2897" t="str">
            <v>RA de Campinas</v>
          </cell>
          <cell r="M2897" t="str">
            <v>Obra Contratada a Iniciar</v>
          </cell>
          <cell r="N2897">
            <v>0</v>
          </cell>
        </row>
        <row r="2898">
          <cell r="F2898" t="str">
            <v>ARTESP</v>
          </cell>
          <cell r="J2898">
            <v>80766.618700000006</v>
          </cell>
          <cell r="L2898" t="str">
            <v>RA de Bauru</v>
          </cell>
          <cell r="M2898" t="str">
            <v>Obra Contratada a Iniciar</v>
          </cell>
          <cell r="N2898">
            <v>0</v>
          </cell>
        </row>
        <row r="2899">
          <cell r="F2899" t="str">
            <v>ARTESP</v>
          </cell>
          <cell r="J2899">
            <v>80766.618700000006</v>
          </cell>
          <cell r="L2899" t="str">
            <v>RA de Bauru</v>
          </cell>
          <cell r="M2899" t="str">
            <v>Obra Contratada a Iniciar</v>
          </cell>
          <cell r="N2899">
            <v>0</v>
          </cell>
        </row>
        <row r="2900">
          <cell r="F2900" t="str">
            <v>ARTESP</v>
          </cell>
          <cell r="J2900">
            <v>1688183.6810000001</v>
          </cell>
          <cell r="L2900" t="str">
            <v>Região Metropolitana de São Paulo</v>
          </cell>
          <cell r="M2900" t="str">
            <v>Obra Contratada a Iniciar</v>
          </cell>
          <cell r="N2900">
            <v>30</v>
          </cell>
        </row>
        <row r="2901">
          <cell r="F2901" t="str">
            <v>ARTESP</v>
          </cell>
          <cell r="J2901">
            <v>80766.618700000006</v>
          </cell>
          <cell r="L2901" t="str">
            <v>RA de Marília</v>
          </cell>
          <cell r="M2901" t="str">
            <v>Obra Contratada a Iniciar</v>
          </cell>
          <cell r="N2901">
            <v>0</v>
          </cell>
        </row>
        <row r="2902">
          <cell r="F2902" t="str">
            <v>ARTESP</v>
          </cell>
          <cell r="J2902">
            <v>80766.618700000006</v>
          </cell>
          <cell r="L2902" t="str">
            <v>RA de Marília</v>
          </cell>
          <cell r="M2902" t="str">
            <v>Obra Contratada a Iniciar</v>
          </cell>
          <cell r="N2902">
            <v>0</v>
          </cell>
        </row>
        <row r="2903">
          <cell r="F2903" t="str">
            <v>ARTESP</v>
          </cell>
          <cell r="J2903">
            <v>80766.618700000006</v>
          </cell>
          <cell r="L2903" t="str">
            <v>RA de Campinas</v>
          </cell>
          <cell r="M2903" t="str">
            <v>Obra Contratada a Iniciar</v>
          </cell>
          <cell r="N2903">
            <v>0</v>
          </cell>
        </row>
        <row r="2904">
          <cell r="F2904" t="str">
            <v>ARTESP</v>
          </cell>
          <cell r="J2904">
            <v>80766.618700000006</v>
          </cell>
          <cell r="L2904" t="str">
            <v>RA de Campinas</v>
          </cell>
          <cell r="M2904" t="str">
            <v>Obra Contratada a Iniciar</v>
          </cell>
          <cell r="N2904">
            <v>0</v>
          </cell>
        </row>
        <row r="2905">
          <cell r="F2905" t="str">
            <v>ARTESP</v>
          </cell>
          <cell r="J2905">
            <v>80766.618700000006</v>
          </cell>
          <cell r="L2905" t="str">
            <v>RA de Campinas</v>
          </cell>
          <cell r="M2905" t="str">
            <v>Obra Contratada a Iniciar</v>
          </cell>
          <cell r="N2905">
            <v>0</v>
          </cell>
        </row>
        <row r="2906">
          <cell r="F2906" t="str">
            <v>ARTESP</v>
          </cell>
          <cell r="J2906">
            <v>80766.618700000006</v>
          </cell>
          <cell r="L2906" t="str">
            <v>RA de Campinas</v>
          </cell>
          <cell r="M2906" t="str">
            <v>Obra Contratada a Iniciar</v>
          </cell>
          <cell r="N2906">
            <v>0</v>
          </cell>
        </row>
        <row r="2907">
          <cell r="F2907" t="str">
            <v>ARTESP</v>
          </cell>
          <cell r="J2907">
            <v>80766.618700000006</v>
          </cell>
          <cell r="L2907" t="str">
            <v>RA de Campinas</v>
          </cell>
          <cell r="M2907" t="str">
            <v>Obra Contratada a Iniciar</v>
          </cell>
          <cell r="N2907">
            <v>0</v>
          </cell>
        </row>
        <row r="2908">
          <cell r="F2908" t="str">
            <v>ARTESP</v>
          </cell>
          <cell r="J2908">
            <v>80766.618700000006</v>
          </cell>
          <cell r="L2908" t="str">
            <v>RA de Campinas</v>
          </cell>
          <cell r="M2908" t="str">
            <v>Obra Contratada a Iniciar</v>
          </cell>
          <cell r="N2908">
            <v>0</v>
          </cell>
        </row>
        <row r="2909">
          <cell r="F2909" t="str">
            <v>ARTESP</v>
          </cell>
          <cell r="J2909">
            <v>80766.618700000006</v>
          </cell>
          <cell r="L2909" t="str">
            <v>RA de Bauru</v>
          </cell>
          <cell r="M2909" t="str">
            <v>Obra Contratada a Iniciar</v>
          </cell>
          <cell r="N2909">
            <v>0</v>
          </cell>
        </row>
        <row r="2910">
          <cell r="F2910" t="str">
            <v>ARTESP</v>
          </cell>
          <cell r="J2910">
            <v>80766.618700000006</v>
          </cell>
          <cell r="L2910" t="str">
            <v>RA de Campinas</v>
          </cell>
          <cell r="M2910" t="str">
            <v>Obra Contratada a Iniciar</v>
          </cell>
          <cell r="N2910">
            <v>0</v>
          </cell>
        </row>
        <row r="2911">
          <cell r="F2911" t="str">
            <v>ARTESP</v>
          </cell>
          <cell r="J2911">
            <v>80766.618700000006</v>
          </cell>
          <cell r="L2911" t="str">
            <v>RA de Presidente Prudente</v>
          </cell>
          <cell r="M2911" t="str">
            <v>Obra Contratada a Iniciar</v>
          </cell>
          <cell r="N2911">
            <v>0</v>
          </cell>
        </row>
        <row r="2912">
          <cell r="F2912" t="str">
            <v>ARTESP</v>
          </cell>
          <cell r="J2912">
            <v>80766.618700000006</v>
          </cell>
          <cell r="L2912" t="str">
            <v>RA de Bauru</v>
          </cell>
          <cell r="M2912" t="str">
            <v>Obra Contratada a Iniciar</v>
          </cell>
          <cell r="N2912">
            <v>0</v>
          </cell>
        </row>
        <row r="2913">
          <cell r="F2913" t="str">
            <v>ARTESP</v>
          </cell>
          <cell r="J2913">
            <v>80766.618700000006</v>
          </cell>
          <cell r="L2913" t="str">
            <v>RA de Bauru</v>
          </cell>
          <cell r="M2913" t="str">
            <v>Obra Contratada a Iniciar</v>
          </cell>
          <cell r="N2913">
            <v>0</v>
          </cell>
        </row>
        <row r="2914">
          <cell r="F2914" t="str">
            <v>ARTESP</v>
          </cell>
          <cell r="J2914">
            <v>80766.618700000006</v>
          </cell>
          <cell r="L2914" t="str">
            <v>RA de Bauru</v>
          </cell>
          <cell r="M2914" t="str">
            <v>Obra Contratada a Iniciar</v>
          </cell>
          <cell r="N2914">
            <v>0</v>
          </cell>
        </row>
        <row r="2915">
          <cell r="F2915" t="str">
            <v>ARTESP</v>
          </cell>
          <cell r="J2915">
            <v>80766.618700000006</v>
          </cell>
          <cell r="L2915" t="str">
            <v>RA de Marília</v>
          </cell>
          <cell r="M2915" t="str">
            <v>Obra Contratada a Iniciar</v>
          </cell>
          <cell r="N2915">
            <v>0</v>
          </cell>
        </row>
        <row r="2916">
          <cell r="F2916" t="str">
            <v>ARTESP</v>
          </cell>
          <cell r="J2916">
            <v>80766.618700000006</v>
          </cell>
          <cell r="L2916" t="str">
            <v>RA de Marília</v>
          </cell>
          <cell r="M2916" t="str">
            <v>Obra Contratada a Iniciar</v>
          </cell>
          <cell r="N2916">
            <v>0</v>
          </cell>
        </row>
        <row r="2917">
          <cell r="F2917" t="str">
            <v>ARTESP</v>
          </cell>
          <cell r="J2917">
            <v>80766.618700000006</v>
          </cell>
          <cell r="L2917" t="str">
            <v>RA de Marília</v>
          </cell>
          <cell r="M2917" t="str">
            <v>Obra Contratada a Iniciar</v>
          </cell>
          <cell r="N2917">
            <v>0</v>
          </cell>
        </row>
        <row r="2918">
          <cell r="F2918" t="str">
            <v>ARTESP</v>
          </cell>
          <cell r="J2918">
            <v>80766.618700000006</v>
          </cell>
          <cell r="L2918" t="str">
            <v>RA de Marília</v>
          </cell>
          <cell r="M2918" t="str">
            <v>Obra Contratada a Iniciar</v>
          </cell>
          <cell r="N2918">
            <v>0</v>
          </cell>
        </row>
        <row r="2919">
          <cell r="F2919" t="str">
            <v>ARTESP</v>
          </cell>
          <cell r="J2919">
            <v>80766.618700000006</v>
          </cell>
          <cell r="L2919" t="str">
            <v>RA de Bauru</v>
          </cell>
          <cell r="M2919" t="str">
            <v>Obra Contratada a Iniciar</v>
          </cell>
          <cell r="N2919">
            <v>0</v>
          </cell>
        </row>
        <row r="2920">
          <cell r="F2920" t="str">
            <v>ARTESP</v>
          </cell>
          <cell r="J2920">
            <v>80766.618700000006</v>
          </cell>
          <cell r="L2920" t="str">
            <v>RA de Campinas</v>
          </cell>
          <cell r="M2920" t="str">
            <v>Obra Contratada a Iniciar</v>
          </cell>
          <cell r="N2920">
            <v>0</v>
          </cell>
        </row>
        <row r="2921">
          <cell r="F2921" t="str">
            <v>ARTESP</v>
          </cell>
          <cell r="J2921">
            <v>80766.618700000006</v>
          </cell>
          <cell r="L2921" t="str">
            <v>RA de Presidente Prudente</v>
          </cell>
          <cell r="M2921" t="str">
            <v>Obra Contratada a Iniciar</v>
          </cell>
          <cell r="N2921">
            <v>0</v>
          </cell>
        </row>
        <row r="2922">
          <cell r="F2922" t="str">
            <v>ARTESP</v>
          </cell>
          <cell r="J2922">
            <v>80766.618700000006</v>
          </cell>
          <cell r="L2922" t="str">
            <v>RA de Presidente Prudente</v>
          </cell>
          <cell r="M2922" t="str">
            <v>Obra Contratada a Iniciar</v>
          </cell>
          <cell r="N2922">
            <v>0</v>
          </cell>
        </row>
        <row r="2923">
          <cell r="F2923" t="str">
            <v>ARTESP</v>
          </cell>
          <cell r="J2923">
            <v>36649250.735799998</v>
          </cell>
          <cell r="L2923" t="str">
            <v>RA de Marília</v>
          </cell>
          <cell r="M2923" t="str">
            <v>Obra Contratada a Iniciar</v>
          </cell>
          <cell r="N2923">
            <v>45</v>
          </cell>
        </row>
        <row r="2924">
          <cell r="F2924" t="str">
            <v>ARTESP</v>
          </cell>
          <cell r="J2924">
            <v>3973606.2480000001</v>
          </cell>
          <cell r="L2924" t="str">
            <v>RA de Marília</v>
          </cell>
          <cell r="M2924" t="str">
            <v>Obra Contratada a Iniciar</v>
          </cell>
          <cell r="N2924">
            <v>45</v>
          </cell>
        </row>
        <row r="2925">
          <cell r="F2925" t="str">
            <v>ARTESP</v>
          </cell>
          <cell r="J2925">
            <v>32597687.030299999</v>
          </cell>
          <cell r="L2925" t="str">
            <v>RA de Presidente Prudente</v>
          </cell>
          <cell r="M2925" t="str">
            <v>Obra Contratada a Iniciar</v>
          </cell>
          <cell r="N2925">
            <v>31</v>
          </cell>
        </row>
        <row r="2926">
          <cell r="F2926" t="str">
            <v>ARTESP</v>
          </cell>
          <cell r="J2926">
            <v>22654464.267499998</v>
          </cell>
          <cell r="L2926" t="str">
            <v>RA de Presidente Prudente</v>
          </cell>
          <cell r="M2926" t="str">
            <v>Obra Contratada a Iniciar</v>
          </cell>
          <cell r="N2926">
            <v>31</v>
          </cell>
        </row>
        <row r="2927">
          <cell r="F2927" t="str">
            <v>ARTESP</v>
          </cell>
          <cell r="J2927">
            <v>21938068.696400002</v>
          </cell>
          <cell r="L2927" t="str">
            <v>RA de Presidente Prudente</v>
          </cell>
          <cell r="M2927" t="str">
            <v>Obra Contratada a Iniciar</v>
          </cell>
          <cell r="N2927">
            <v>31</v>
          </cell>
        </row>
        <row r="2928">
          <cell r="F2928" t="str">
            <v>ARTESP</v>
          </cell>
          <cell r="J2928">
            <v>36532267.186800003</v>
          </cell>
          <cell r="L2928" t="str">
            <v>RA de Marília</v>
          </cell>
          <cell r="M2928" t="str">
            <v>Obra Contratada a Iniciar</v>
          </cell>
          <cell r="N2928">
            <v>42</v>
          </cell>
        </row>
        <row r="2929">
          <cell r="F2929" t="str">
            <v>ARTESP</v>
          </cell>
          <cell r="J2929">
            <v>41941751.168899998</v>
          </cell>
          <cell r="L2929" t="str">
            <v>RA de Marília</v>
          </cell>
          <cell r="M2929" t="str">
            <v>Obra Contratada a Iniciar</v>
          </cell>
          <cell r="N2929">
            <v>42</v>
          </cell>
        </row>
        <row r="2930">
          <cell r="F2930" t="str">
            <v>ARTESP</v>
          </cell>
          <cell r="J2930">
            <v>32714327.936900001</v>
          </cell>
          <cell r="L2930" t="str">
            <v>RA de Marília</v>
          </cell>
          <cell r="M2930" t="str">
            <v>Obra Contratada a Iniciar</v>
          </cell>
          <cell r="N2930">
            <v>42</v>
          </cell>
        </row>
        <row r="2931">
          <cell r="F2931" t="str">
            <v>ARTESP</v>
          </cell>
          <cell r="J2931">
            <v>38529043.128399998</v>
          </cell>
          <cell r="L2931" t="str">
            <v>RA de Campinas</v>
          </cell>
          <cell r="M2931" t="str">
            <v>Obra Contratada a Iniciar</v>
          </cell>
          <cell r="N2931">
            <v>18</v>
          </cell>
        </row>
        <row r="2932">
          <cell r="F2932" t="str">
            <v>ARTESP</v>
          </cell>
          <cell r="J2932">
            <v>29727730.9263</v>
          </cell>
          <cell r="L2932" t="str">
            <v>RA de Campinas</v>
          </cell>
          <cell r="M2932" t="str">
            <v>Obra Contratada a Iniciar</v>
          </cell>
          <cell r="N2932">
            <v>18</v>
          </cell>
        </row>
        <row r="2933">
          <cell r="F2933" t="str">
            <v>ARTESP</v>
          </cell>
          <cell r="J2933">
            <v>29058725.967599999</v>
          </cell>
          <cell r="L2933" t="str">
            <v>RA de Campinas</v>
          </cell>
          <cell r="M2933" t="str">
            <v>Obra Contratada a Iniciar</v>
          </cell>
          <cell r="N2933">
            <v>18</v>
          </cell>
        </row>
        <row r="2934">
          <cell r="F2934" t="str">
            <v>ARTESP</v>
          </cell>
          <cell r="J2934">
            <v>28911971.605500001</v>
          </cell>
          <cell r="L2934" t="str">
            <v>RA de Campinas</v>
          </cell>
          <cell r="M2934" t="str">
            <v>Obra Contratada a Iniciar</v>
          </cell>
          <cell r="N2934">
            <v>26</v>
          </cell>
        </row>
        <row r="2935">
          <cell r="F2935" t="str">
            <v>ARTESP</v>
          </cell>
          <cell r="J2935">
            <v>6222535.3322000001</v>
          </cell>
          <cell r="L2935" t="str">
            <v>RA de Campinas</v>
          </cell>
          <cell r="M2935" t="str">
            <v>Obra Contratada a Iniciar</v>
          </cell>
          <cell r="N2935">
            <v>10</v>
          </cell>
        </row>
        <row r="2936">
          <cell r="F2936" t="str">
            <v>ARTESP</v>
          </cell>
          <cell r="J2936">
            <v>80766.618700000006</v>
          </cell>
          <cell r="L2936" t="str">
            <v>RA de Campinas</v>
          </cell>
          <cell r="M2936" t="str">
            <v>Obra Contratada a Iniciar</v>
          </cell>
          <cell r="N2936">
            <v>0</v>
          </cell>
        </row>
        <row r="2937">
          <cell r="F2937" t="str">
            <v>ARTESP</v>
          </cell>
          <cell r="J2937">
            <v>6222535.3322000001</v>
          </cell>
          <cell r="L2937" t="str">
            <v>RA de Campinas</v>
          </cell>
          <cell r="M2937" t="str">
            <v>Obra Contratada a Iniciar</v>
          </cell>
          <cell r="N2937">
            <v>10</v>
          </cell>
        </row>
        <row r="2938">
          <cell r="F2938" t="str">
            <v>ARTESP</v>
          </cell>
          <cell r="J2938">
            <v>80766.618700000006</v>
          </cell>
          <cell r="L2938" t="str">
            <v>RA de Presidente Prudente</v>
          </cell>
          <cell r="M2938" t="str">
            <v>Obra Contratada a Iniciar</v>
          </cell>
          <cell r="N2938">
            <v>0</v>
          </cell>
        </row>
        <row r="2939">
          <cell r="F2939" t="str">
            <v>ARTESP</v>
          </cell>
          <cell r="J2939">
            <v>80766.618700000006</v>
          </cell>
          <cell r="L2939" t="str">
            <v>RA de Presidente Prudente</v>
          </cell>
          <cell r="M2939" t="str">
            <v>Obra Contratada a Iniciar</v>
          </cell>
          <cell r="N2939">
            <v>0</v>
          </cell>
        </row>
        <row r="2940">
          <cell r="F2940" t="str">
            <v>ARTESP</v>
          </cell>
          <cell r="J2940">
            <v>80766.618700000006</v>
          </cell>
          <cell r="L2940" t="str">
            <v>RA de Marília</v>
          </cell>
          <cell r="M2940" t="str">
            <v>Obra Contratada a Iniciar</v>
          </cell>
          <cell r="N2940">
            <v>0</v>
          </cell>
        </row>
        <row r="2941">
          <cell r="F2941" t="str">
            <v>ARTESP</v>
          </cell>
          <cell r="J2941">
            <v>80766.618700000006</v>
          </cell>
          <cell r="L2941" t="str">
            <v>RA de Presidente Prudente</v>
          </cell>
          <cell r="M2941" t="str">
            <v>Obra Contratada a Iniciar</v>
          </cell>
          <cell r="N2941">
            <v>0</v>
          </cell>
        </row>
        <row r="2942">
          <cell r="F2942" t="str">
            <v>ARTESP</v>
          </cell>
          <cell r="J2942">
            <v>80766.618700000006</v>
          </cell>
          <cell r="L2942" t="str">
            <v>RA de Presidente Prudente</v>
          </cell>
          <cell r="M2942" t="str">
            <v>Obra Contratada a Iniciar</v>
          </cell>
          <cell r="N2942">
            <v>0</v>
          </cell>
        </row>
        <row r="2943">
          <cell r="F2943" t="str">
            <v>ARTESP</v>
          </cell>
          <cell r="J2943">
            <v>80766.618700000006</v>
          </cell>
          <cell r="L2943" t="str">
            <v>RA de Presidente Prudente</v>
          </cell>
          <cell r="M2943" t="str">
            <v>Obra Contratada a Iniciar</v>
          </cell>
          <cell r="N2943">
            <v>0</v>
          </cell>
        </row>
        <row r="2944">
          <cell r="F2944" t="str">
            <v>ARTESP</v>
          </cell>
          <cell r="J2944">
            <v>80766.618700000006</v>
          </cell>
          <cell r="L2944" t="str">
            <v>RA de Marília</v>
          </cell>
          <cell r="M2944" t="str">
            <v>Obra Contratada a Iniciar</v>
          </cell>
          <cell r="N2944">
            <v>0</v>
          </cell>
        </row>
        <row r="2945">
          <cell r="F2945" t="str">
            <v>ARTESP</v>
          </cell>
          <cell r="J2945">
            <v>80766.618700000006</v>
          </cell>
          <cell r="L2945" t="str">
            <v>RA de Marília</v>
          </cell>
          <cell r="M2945" t="str">
            <v>Obra Contratada a Iniciar</v>
          </cell>
          <cell r="N2945">
            <v>0</v>
          </cell>
        </row>
        <row r="2946">
          <cell r="F2946" t="str">
            <v>ARTESP</v>
          </cell>
          <cell r="J2946">
            <v>80766.618700000006</v>
          </cell>
          <cell r="L2946" t="str">
            <v>RA de Presidente Prudente</v>
          </cell>
          <cell r="M2946" t="str">
            <v>Obra Contratada a Iniciar</v>
          </cell>
          <cell r="N2946">
            <v>0</v>
          </cell>
        </row>
        <row r="2947">
          <cell r="F2947" t="str">
            <v>ARTESP</v>
          </cell>
          <cell r="J2947">
            <v>80766.618700000006</v>
          </cell>
          <cell r="L2947" t="str">
            <v>RA de Presidente Prudente</v>
          </cell>
          <cell r="M2947" t="str">
            <v>Obra Contratada a Iniciar</v>
          </cell>
          <cell r="N2947">
            <v>0</v>
          </cell>
        </row>
        <row r="2948">
          <cell r="F2948" t="str">
            <v>ARTESP</v>
          </cell>
          <cell r="J2948">
            <v>80766.618700000006</v>
          </cell>
          <cell r="L2948" t="str">
            <v>RA de Presidente Prudente</v>
          </cell>
          <cell r="M2948" t="str">
            <v>Obra Contratada a Iniciar</v>
          </cell>
          <cell r="N2948">
            <v>0</v>
          </cell>
        </row>
        <row r="2949">
          <cell r="F2949" t="str">
            <v>ARTESP</v>
          </cell>
          <cell r="J2949">
            <v>80766.618700000006</v>
          </cell>
          <cell r="L2949" t="str">
            <v>RA de Presidente Prudente</v>
          </cell>
          <cell r="M2949" t="str">
            <v>Obra Contratada a Iniciar</v>
          </cell>
          <cell r="N2949">
            <v>0</v>
          </cell>
        </row>
        <row r="2950">
          <cell r="F2950" t="str">
            <v>ARTESP</v>
          </cell>
          <cell r="J2950">
            <v>80766.618700000006</v>
          </cell>
          <cell r="L2950" t="str">
            <v>RA de Presidente Prudente</v>
          </cell>
          <cell r="M2950" t="str">
            <v>Obra Contratada a Iniciar</v>
          </cell>
          <cell r="N2950">
            <v>0</v>
          </cell>
        </row>
        <row r="2951">
          <cell r="F2951" t="str">
            <v>ARTESP</v>
          </cell>
          <cell r="J2951">
            <v>80766.618700000006</v>
          </cell>
          <cell r="L2951" t="str">
            <v>RA de Presidente Prudente</v>
          </cell>
          <cell r="M2951" t="str">
            <v>Obra Contratada a Iniciar</v>
          </cell>
          <cell r="N2951">
            <v>0</v>
          </cell>
        </row>
        <row r="2952">
          <cell r="F2952" t="str">
            <v>ARTESP</v>
          </cell>
          <cell r="J2952">
            <v>80766.618700000006</v>
          </cell>
          <cell r="L2952" t="str">
            <v>RA de Marília</v>
          </cell>
          <cell r="M2952" t="str">
            <v>Obra Contratada a Iniciar</v>
          </cell>
          <cell r="N2952">
            <v>0</v>
          </cell>
        </row>
        <row r="2953">
          <cell r="F2953" t="str">
            <v>ARTESP</v>
          </cell>
          <cell r="J2953">
            <v>80766.618700000006</v>
          </cell>
          <cell r="L2953" t="str">
            <v>RA de Marília</v>
          </cell>
          <cell r="M2953" t="str">
            <v>Obra Contratada a Iniciar</v>
          </cell>
          <cell r="N2953">
            <v>0</v>
          </cell>
        </row>
        <row r="2954">
          <cell r="F2954" t="str">
            <v>ARTESP</v>
          </cell>
          <cell r="J2954">
            <v>80766.618700000006</v>
          </cell>
          <cell r="L2954" t="str">
            <v>RA de Marília</v>
          </cell>
          <cell r="M2954" t="str">
            <v>Obra Contratada a Iniciar</v>
          </cell>
          <cell r="N2954">
            <v>0</v>
          </cell>
        </row>
        <row r="2955">
          <cell r="F2955" t="str">
            <v>ARTESP</v>
          </cell>
          <cell r="J2955">
            <v>80766.618700000006</v>
          </cell>
          <cell r="L2955" t="str">
            <v>RA de Marília</v>
          </cell>
          <cell r="M2955" t="str">
            <v>Obra Contratada a Iniciar</v>
          </cell>
          <cell r="N2955">
            <v>0</v>
          </cell>
        </row>
        <row r="2956">
          <cell r="F2956" t="str">
            <v>ARTESP</v>
          </cell>
          <cell r="J2956">
            <v>80766.618700000006</v>
          </cell>
          <cell r="L2956" t="str">
            <v>RA de Bauru</v>
          </cell>
          <cell r="M2956" t="str">
            <v>Obra Contratada a Iniciar</v>
          </cell>
          <cell r="N2956">
            <v>0</v>
          </cell>
        </row>
        <row r="2957">
          <cell r="F2957" t="str">
            <v>ARTESP</v>
          </cell>
          <cell r="J2957">
            <v>80766.618700000006</v>
          </cell>
          <cell r="L2957" t="str">
            <v>RA de Campinas</v>
          </cell>
          <cell r="M2957" t="str">
            <v>Obra Contratada a Iniciar</v>
          </cell>
          <cell r="N2957">
            <v>0</v>
          </cell>
        </row>
        <row r="2958">
          <cell r="F2958" t="str">
            <v>ARTESP</v>
          </cell>
          <cell r="J2958">
            <v>80766.618700000006</v>
          </cell>
          <cell r="L2958" t="str">
            <v>RA de Presidente Prudente</v>
          </cell>
          <cell r="M2958" t="str">
            <v>Obra Contratada a Iniciar</v>
          </cell>
          <cell r="N2958">
            <v>0</v>
          </cell>
        </row>
        <row r="2959">
          <cell r="F2959" t="str">
            <v>ARTESP</v>
          </cell>
          <cell r="J2959">
            <v>80766.618700000006</v>
          </cell>
          <cell r="L2959" t="str">
            <v>RA de Marília</v>
          </cell>
          <cell r="M2959" t="str">
            <v>Obra Contratada a Iniciar</v>
          </cell>
          <cell r="N2959">
            <v>0</v>
          </cell>
        </row>
        <row r="2960">
          <cell r="F2960" t="str">
            <v>ARTESP</v>
          </cell>
          <cell r="J2960">
            <v>80766.618700000006</v>
          </cell>
          <cell r="L2960" t="str">
            <v>RA de Marília</v>
          </cell>
          <cell r="M2960" t="str">
            <v>Obra Contratada a Iniciar</v>
          </cell>
          <cell r="N2960">
            <v>0</v>
          </cell>
        </row>
        <row r="2961">
          <cell r="F2961" t="str">
            <v>ARTESP</v>
          </cell>
          <cell r="J2961">
            <v>80766.618700000006</v>
          </cell>
          <cell r="L2961" t="str">
            <v>RA de Marília</v>
          </cell>
          <cell r="M2961" t="str">
            <v>Obra Contratada a Iniciar</v>
          </cell>
          <cell r="N2961">
            <v>0</v>
          </cell>
        </row>
        <row r="2962">
          <cell r="F2962" t="str">
            <v>ARTESP</v>
          </cell>
          <cell r="J2962">
            <v>80766.618700000006</v>
          </cell>
          <cell r="L2962" t="str">
            <v>RA de Campinas</v>
          </cell>
          <cell r="M2962" t="str">
            <v>Obra Contratada a Iniciar</v>
          </cell>
          <cell r="N2962">
            <v>0</v>
          </cell>
        </row>
        <row r="2963">
          <cell r="F2963" t="str">
            <v>ARTESP</v>
          </cell>
          <cell r="J2963">
            <v>80766.618700000006</v>
          </cell>
          <cell r="L2963" t="str">
            <v>RA de Marília</v>
          </cell>
          <cell r="M2963" t="str">
            <v>Obra Contratada a Iniciar</v>
          </cell>
          <cell r="N2963">
            <v>0</v>
          </cell>
        </row>
        <row r="2964">
          <cell r="F2964" t="str">
            <v>ARTESP</v>
          </cell>
          <cell r="J2964">
            <v>80766.618700000006</v>
          </cell>
          <cell r="L2964" t="str">
            <v>RA de Bauru</v>
          </cell>
          <cell r="M2964" t="str">
            <v>Obra Contratada a Iniciar</v>
          </cell>
          <cell r="N2964">
            <v>0</v>
          </cell>
        </row>
        <row r="2965">
          <cell r="F2965" t="str">
            <v>ARTESP</v>
          </cell>
          <cell r="J2965">
            <v>80766.618700000006</v>
          </cell>
          <cell r="L2965" t="str">
            <v>RA de Presidente Prudente</v>
          </cell>
          <cell r="M2965" t="str">
            <v>Obra Contratada a Iniciar</v>
          </cell>
          <cell r="N2965">
            <v>0</v>
          </cell>
        </row>
        <row r="2966">
          <cell r="F2966" t="str">
            <v>ARTESP</v>
          </cell>
          <cell r="J2966">
            <v>80766.618700000006</v>
          </cell>
          <cell r="L2966" t="str">
            <v>RA de Presidente Prudente</v>
          </cell>
          <cell r="M2966" t="str">
            <v>Obra Contratada a Iniciar</v>
          </cell>
          <cell r="N2966">
            <v>0</v>
          </cell>
        </row>
        <row r="2967">
          <cell r="F2967" t="str">
            <v>ARTESP</v>
          </cell>
          <cell r="J2967">
            <v>80766.618700000006</v>
          </cell>
          <cell r="L2967" t="str">
            <v>RA de Bauru</v>
          </cell>
          <cell r="M2967" t="str">
            <v>Obra Contratada a Iniciar</v>
          </cell>
          <cell r="N2967">
            <v>0</v>
          </cell>
        </row>
        <row r="2968">
          <cell r="F2968" t="str">
            <v>ARTESP</v>
          </cell>
          <cell r="J2968">
            <v>80766.618700000006</v>
          </cell>
          <cell r="L2968" t="str">
            <v>RA de Presidente Prudente</v>
          </cell>
          <cell r="M2968" t="str">
            <v>Obra Contratada a Iniciar</v>
          </cell>
          <cell r="N2968">
            <v>0</v>
          </cell>
        </row>
        <row r="2969">
          <cell r="F2969" t="str">
            <v>ARTESP</v>
          </cell>
          <cell r="J2969">
            <v>80766.618700000006</v>
          </cell>
          <cell r="L2969" t="str">
            <v>RA de Presidente Prudente</v>
          </cell>
          <cell r="M2969" t="str">
            <v>Obra Contratada a Iniciar</v>
          </cell>
          <cell r="N2969">
            <v>0</v>
          </cell>
        </row>
        <row r="2970">
          <cell r="F2970" t="str">
            <v>ARTESP</v>
          </cell>
          <cell r="J2970">
            <v>80766.618700000006</v>
          </cell>
          <cell r="L2970" t="str">
            <v>RA de Campinas</v>
          </cell>
          <cell r="M2970" t="str">
            <v>Obra Contratada a Iniciar</v>
          </cell>
          <cell r="N2970">
            <v>0</v>
          </cell>
        </row>
        <row r="2971">
          <cell r="F2971" t="str">
            <v>ARTESP</v>
          </cell>
          <cell r="J2971">
            <v>80766.618700000006</v>
          </cell>
          <cell r="L2971" t="str">
            <v>RA de Campinas</v>
          </cell>
          <cell r="M2971" t="str">
            <v>Obra Contratada a Iniciar</v>
          </cell>
          <cell r="N2971">
            <v>0</v>
          </cell>
        </row>
        <row r="2972">
          <cell r="F2972" t="str">
            <v>ARTESP</v>
          </cell>
          <cell r="J2972">
            <v>80766.618700000006</v>
          </cell>
          <cell r="L2972" t="str">
            <v>RA de Campinas</v>
          </cell>
          <cell r="M2972" t="str">
            <v>Obra Contratada a Iniciar</v>
          </cell>
          <cell r="N2972">
            <v>0</v>
          </cell>
        </row>
        <row r="2973">
          <cell r="F2973" t="str">
            <v>ARTESP</v>
          </cell>
          <cell r="J2973">
            <v>80766.618700000006</v>
          </cell>
          <cell r="L2973" t="str">
            <v>RA de Campinas</v>
          </cell>
          <cell r="M2973" t="str">
            <v>Obra Contratada a Iniciar</v>
          </cell>
          <cell r="N2973">
            <v>0</v>
          </cell>
        </row>
        <row r="2974">
          <cell r="F2974" t="str">
            <v>ARTESP</v>
          </cell>
          <cell r="J2974">
            <v>80766.618700000006</v>
          </cell>
          <cell r="L2974" t="str">
            <v>RA de Campinas</v>
          </cell>
          <cell r="M2974" t="str">
            <v>Obra Contratada a Iniciar</v>
          </cell>
          <cell r="N2974">
            <v>0</v>
          </cell>
        </row>
        <row r="2975">
          <cell r="F2975" t="str">
            <v>ARTESP</v>
          </cell>
          <cell r="J2975">
            <v>80766.618700000006</v>
          </cell>
          <cell r="L2975" t="str">
            <v>RA de Campinas</v>
          </cell>
          <cell r="M2975" t="str">
            <v>Obra Contratada a Iniciar</v>
          </cell>
          <cell r="N2975">
            <v>0</v>
          </cell>
        </row>
        <row r="2976">
          <cell r="F2976" t="str">
            <v>ARTESP</v>
          </cell>
          <cell r="J2976">
            <v>80766.618700000006</v>
          </cell>
          <cell r="L2976" t="str">
            <v>RA de Campinas</v>
          </cell>
          <cell r="M2976" t="str">
            <v>Obra Contratada a Iniciar</v>
          </cell>
          <cell r="N2976">
            <v>0</v>
          </cell>
        </row>
        <row r="2977">
          <cell r="F2977" t="str">
            <v>ARTESP</v>
          </cell>
          <cell r="J2977">
            <v>80766.618700000006</v>
          </cell>
          <cell r="L2977" t="str">
            <v>RA de Bauru</v>
          </cell>
          <cell r="M2977" t="str">
            <v>Obra Contratada a Iniciar</v>
          </cell>
          <cell r="N2977">
            <v>0</v>
          </cell>
        </row>
        <row r="2978">
          <cell r="F2978" t="str">
            <v>ARTESP</v>
          </cell>
          <cell r="J2978">
            <v>80766.618700000006</v>
          </cell>
          <cell r="L2978" t="str">
            <v>RA de Bauru</v>
          </cell>
          <cell r="M2978" t="str">
            <v>Obra Contratada a Iniciar</v>
          </cell>
          <cell r="N2978">
            <v>0</v>
          </cell>
        </row>
        <row r="2979">
          <cell r="F2979" t="str">
            <v>ARTESP</v>
          </cell>
          <cell r="J2979">
            <v>80766.618700000006</v>
          </cell>
          <cell r="L2979" t="str">
            <v>RA de Bauru</v>
          </cell>
          <cell r="M2979" t="str">
            <v>Obra Contratada a Iniciar</v>
          </cell>
          <cell r="N2979">
            <v>0</v>
          </cell>
        </row>
        <row r="2980">
          <cell r="F2980" t="str">
            <v>ARTESP</v>
          </cell>
          <cell r="J2980">
            <v>80766.618700000006</v>
          </cell>
          <cell r="L2980" t="str">
            <v>RA de Bauru</v>
          </cell>
          <cell r="M2980" t="str">
            <v>Obra Contratada a Iniciar</v>
          </cell>
          <cell r="N2980">
            <v>0</v>
          </cell>
        </row>
        <row r="2981">
          <cell r="F2981" t="str">
            <v>ARTESP</v>
          </cell>
          <cell r="J2981">
            <v>80766.618700000006</v>
          </cell>
          <cell r="L2981" t="str">
            <v>RA de Bauru</v>
          </cell>
          <cell r="M2981" t="str">
            <v>Obra Contratada a Iniciar</v>
          </cell>
          <cell r="N2981">
            <v>0</v>
          </cell>
        </row>
        <row r="2982">
          <cell r="F2982" t="str">
            <v>ARTESP</v>
          </cell>
          <cell r="J2982">
            <v>80766.618700000006</v>
          </cell>
          <cell r="L2982" t="str">
            <v>RA de Marília</v>
          </cell>
          <cell r="M2982" t="str">
            <v>Obra Contratada a Iniciar</v>
          </cell>
          <cell r="N2982">
            <v>0</v>
          </cell>
        </row>
        <row r="2983">
          <cell r="F2983" t="str">
            <v>ARTESP</v>
          </cell>
          <cell r="J2983">
            <v>1688183.6810000001</v>
          </cell>
          <cell r="L2983" t="str">
            <v>Região Metropolitana de São Paulo</v>
          </cell>
          <cell r="M2983" t="str">
            <v>Obra Contratada a Iniciar</v>
          </cell>
          <cell r="N2983">
            <v>30</v>
          </cell>
        </row>
        <row r="2984">
          <cell r="F2984" t="str">
            <v>ARTESP</v>
          </cell>
          <cell r="J2984">
            <v>1688183.6810000001</v>
          </cell>
          <cell r="L2984" t="str">
            <v>Região Metropolitana de São Paulo</v>
          </cell>
          <cell r="M2984" t="str">
            <v>Obra Contratada a Iniciar</v>
          </cell>
          <cell r="N2984">
            <v>30</v>
          </cell>
        </row>
        <row r="2985">
          <cell r="F2985" t="str">
            <v>ARTESP</v>
          </cell>
          <cell r="J2985">
            <v>7856760.8173000002</v>
          </cell>
          <cell r="L2985" t="str">
            <v>Região Metropolitana de São Paulo</v>
          </cell>
          <cell r="M2985" t="str">
            <v>Obra Contratada a Iniciar</v>
          </cell>
          <cell r="N2985">
            <v>30</v>
          </cell>
        </row>
        <row r="2986">
          <cell r="F2986" t="str">
            <v>ARTESP</v>
          </cell>
          <cell r="J2986">
            <v>1636545.2997000001</v>
          </cell>
          <cell r="L2986" t="str">
            <v>RA de Sorocaba</v>
          </cell>
          <cell r="M2986" t="str">
            <v>Obra Contratada a Iniciar</v>
          </cell>
          <cell r="N2986">
            <v>0</v>
          </cell>
        </row>
        <row r="2987">
          <cell r="F2987" t="str">
            <v>ARTESP</v>
          </cell>
          <cell r="J2987">
            <v>4782159.2610999998</v>
          </cell>
          <cell r="L2987" t="str">
            <v>RA de Sorocaba</v>
          </cell>
          <cell r="M2987" t="str">
            <v>Obra Contratada a Iniciar</v>
          </cell>
          <cell r="N2987">
            <v>0</v>
          </cell>
        </row>
        <row r="2988">
          <cell r="F2988" t="str">
            <v>ARTESP</v>
          </cell>
          <cell r="J2988">
            <v>5414089.3431000002</v>
          </cell>
          <cell r="L2988" t="str">
            <v>RA de Registro</v>
          </cell>
          <cell r="M2988" t="str">
            <v>Obra Contratada a Iniciar</v>
          </cell>
          <cell r="N2988">
            <v>0</v>
          </cell>
        </row>
        <row r="2989">
          <cell r="F2989" t="str">
            <v>ARTESP</v>
          </cell>
          <cell r="J2989">
            <v>5280394.5873999996</v>
          </cell>
          <cell r="L2989" t="str">
            <v>RA de Registro</v>
          </cell>
          <cell r="M2989" t="str">
            <v>Obra Contratada a Iniciar</v>
          </cell>
          <cell r="N2989">
            <v>0</v>
          </cell>
        </row>
        <row r="2990">
          <cell r="F2990" t="str">
            <v>ARTESP</v>
          </cell>
          <cell r="J2990">
            <v>1194938.3374999999</v>
          </cell>
          <cell r="L2990" t="str">
            <v>RA de Sorocaba</v>
          </cell>
          <cell r="M2990" t="str">
            <v>Obra Contratada a Iniciar</v>
          </cell>
          <cell r="N2990">
            <v>0</v>
          </cell>
        </row>
        <row r="2991">
          <cell r="F2991" t="str">
            <v>ARTESP</v>
          </cell>
          <cell r="J2991">
            <v>2121048.4624000001</v>
          </cell>
          <cell r="L2991" t="str">
            <v>RA de Sorocaba</v>
          </cell>
          <cell r="M2991" t="str">
            <v>Obra Contratada a Iniciar</v>
          </cell>
          <cell r="N2991">
            <v>0</v>
          </cell>
        </row>
        <row r="2992">
          <cell r="F2992" t="str">
            <v>ARTESP</v>
          </cell>
          <cell r="J2992">
            <v>2121048.4624000001</v>
          </cell>
          <cell r="L2992" t="str">
            <v>RA de Sorocaba</v>
          </cell>
          <cell r="M2992" t="str">
            <v>Obra Contratada a Iniciar</v>
          </cell>
          <cell r="N2992">
            <v>0</v>
          </cell>
        </row>
        <row r="2993">
          <cell r="F2993" t="str">
            <v>ARTESP</v>
          </cell>
          <cell r="J2993">
            <v>5493620.1421999997</v>
          </cell>
          <cell r="L2993" t="str">
            <v>RA de Sorocaba</v>
          </cell>
          <cell r="M2993" t="str">
            <v>Obra Contratada a Iniciar</v>
          </cell>
          <cell r="N2993">
            <v>0</v>
          </cell>
        </row>
        <row r="2994">
          <cell r="F2994" t="str">
            <v>ARTESP</v>
          </cell>
          <cell r="J2994">
            <v>11601320.365499999</v>
          </cell>
          <cell r="L2994" t="str">
            <v>RA de Sorocaba</v>
          </cell>
          <cell r="M2994" t="str">
            <v>Obra Contratada a Iniciar</v>
          </cell>
          <cell r="N2994">
            <v>0</v>
          </cell>
        </row>
        <row r="2995">
          <cell r="F2995" t="str">
            <v>ARTESP</v>
          </cell>
          <cell r="J2995">
            <v>1626680.8363999999</v>
          </cell>
          <cell r="L2995" t="str">
            <v>RA de Sorocaba</v>
          </cell>
          <cell r="M2995" t="str">
            <v>Obra Contratada a Iniciar</v>
          </cell>
          <cell r="N2995">
            <v>0</v>
          </cell>
        </row>
        <row r="2996">
          <cell r="F2996" t="str">
            <v>ARTESP</v>
          </cell>
          <cell r="J2996">
            <v>1098974.0825</v>
          </cell>
          <cell r="L2996" t="str">
            <v>Região Metropolitana de São Paulo</v>
          </cell>
          <cell r="M2996" t="str">
            <v>Obra Contratada a Iniciar</v>
          </cell>
          <cell r="N2996">
            <v>0</v>
          </cell>
        </row>
        <row r="2997">
          <cell r="F2997" t="str">
            <v>ARTESP</v>
          </cell>
          <cell r="J2997">
            <v>4782159.2610999998</v>
          </cell>
          <cell r="L2997" t="str">
            <v>RA de Sorocaba</v>
          </cell>
          <cell r="M2997" t="str">
            <v>Obra Contratada a Iniciar</v>
          </cell>
          <cell r="N2997">
            <v>0</v>
          </cell>
        </row>
        <row r="2998">
          <cell r="F2998" t="str">
            <v>ARTESP</v>
          </cell>
          <cell r="J2998">
            <v>476993.46480000002</v>
          </cell>
          <cell r="L2998" t="str">
            <v>RA de Sorocaba</v>
          </cell>
          <cell r="M2998" t="str">
            <v>Obra Contratada a Iniciar</v>
          </cell>
          <cell r="N2998">
            <v>1.9200000000000017</v>
          </cell>
        </row>
        <row r="2999">
          <cell r="F2999" t="str">
            <v>ARTESP</v>
          </cell>
          <cell r="J2999">
            <v>476993.46480000002</v>
          </cell>
          <cell r="L2999" t="str">
            <v>RA de Sorocaba</v>
          </cell>
          <cell r="M2999" t="str">
            <v>Obra Contratada a Iniciar</v>
          </cell>
          <cell r="N2999">
            <v>2.1800000000000068</v>
          </cell>
        </row>
        <row r="3000">
          <cell r="F3000" t="str">
            <v>ARTESP</v>
          </cell>
          <cell r="J3000">
            <v>4782159.2610999998</v>
          </cell>
          <cell r="L3000" t="str">
            <v>RA de Sorocaba</v>
          </cell>
          <cell r="M3000" t="str">
            <v>Obra Contratada a Iniciar</v>
          </cell>
          <cell r="N3000">
            <v>0</v>
          </cell>
        </row>
        <row r="3001">
          <cell r="F3001" t="str">
            <v>ARTESP</v>
          </cell>
          <cell r="J3001">
            <v>18185470.088599999</v>
          </cell>
          <cell r="L3001" t="str">
            <v>RA de Sorocaba</v>
          </cell>
          <cell r="M3001" t="str">
            <v>Obra Contratada a Iniciar</v>
          </cell>
          <cell r="N3001">
            <v>0</v>
          </cell>
        </row>
        <row r="3002">
          <cell r="F3002" t="str">
            <v>ARTESP</v>
          </cell>
          <cell r="J3002">
            <v>1660217.9203999999</v>
          </cell>
          <cell r="L3002" t="str">
            <v>RA de Sorocaba</v>
          </cell>
          <cell r="M3002" t="str">
            <v>Obra Contratada a Iniciar</v>
          </cell>
          <cell r="N3002">
            <v>0</v>
          </cell>
        </row>
        <row r="3003">
          <cell r="F3003" t="str">
            <v>ARTESP</v>
          </cell>
          <cell r="J3003">
            <v>18185470.088599999</v>
          </cell>
          <cell r="L3003" t="str">
            <v>RA de Sorocaba</v>
          </cell>
          <cell r="M3003" t="str">
            <v>Obra Contratada a Iniciar</v>
          </cell>
          <cell r="N3003">
            <v>0</v>
          </cell>
        </row>
        <row r="3004">
          <cell r="F3004" t="str">
            <v>ARTESP</v>
          </cell>
          <cell r="J3004">
            <v>4693222.7555</v>
          </cell>
          <cell r="L3004" t="str">
            <v>RA de Sorocaba</v>
          </cell>
          <cell r="M3004" t="str">
            <v>Obra Contratada a Iniciar</v>
          </cell>
          <cell r="N3004">
            <v>0</v>
          </cell>
        </row>
        <row r="3005">
          <cell r="F3005" t="str">
            <v>ARTESP</v>
          </cell>
          <cell r="J3005">
            <v>10654613.910399999</v>
          </cell>
          <cell r="L3005" t="str">
            <v>RA de Sorocaba</v>
          </cell>
          <cell r="M3005" t="str">
            <v>Obra Contratada a Iniciar</v>
          </cell>
          <cell r="N3005">
            <v>0</v>
          </cell>
        </row>
        <row r="3006">
          <cell r="F3006" t="str">
            <v>ARTESP</v>
          </cell>
          <cell r="J3006">
            <v>2439522.7401000001</v>
          </cell>
          <cell r="L3006" t="str">
            <v>RA Central</v>
          </cell>
          <cell r="M3006" t="str">
            <v>Obra Contratada a Iniciar</v>
          </cell>
          <cell r="N3006">
            <v>1</v>
          </cell>
        </row>
        <row r="3007">
          <cell r="F3007" t="str">
            <v>ARTESP</v>
          </cell>
          <cell r="J3007">
            <v>10025229.262700001</v>
          </cell>
          <cell r="L3007" t="str">
            <v>RA Central</v>
          </cell>
          <cell r="M3007" t="str">
            <v>Obra Contratada a Iniciar</v>
          </cell>
          <cell r="N3007">
            <v>4.4000000000000004</v>
          </cell>
        </row>
        <row r="3008">
          <cell r="F3008" t="str">
            <v>ARTESP</v>
          </cell>
          <cell r="J3008">
            <v>2118974.0633</v>
          </cell>
          <cell r="L3008" t="str">
            <v>RA Central</v>
          </cell>
          <cell r="M3008" t="str">
            <v>Obra Contratada a Iniciar</v>
          </cell>
          <cell r="N3008">
            <v>1.05</v>
          </cell>
        </row>
        <row r="3009">
          <cell r="F3009" t="str">
            <v>ARTESP</v>
          </cell>
          <cell r="J3009">
            <v>10025229.262700001</v>
          </cell>
          <cell r="L3009" t="str">
            <v>RA Central</v>
          </cell>
          <cell r="M3009" t="str">
            <v>Obra Contratada a Iniciar</v>
          </cell>
          <cell r="N3009">
            <v>4.4000000000000004</v>
          </cell>
        </row>
        <row r="3010">
          <cell r="F3010" t="str">
            <v>ARTESP</v>
          </cell>
          <cell r="J3010">
            <v>1083548.7094000001</v>
          </cell>
          <cell r="L3010" t="str">
            <v>RA Central</v>
          </cell>
          <cell r="M3010" t="str">
            <v>Obra Contratada a Iniciar</v>
          </cell>
          <cell r="N3010">
            <v>2.2000000000000002</v>
          </cell>
        </row>
        <row r="3011">
          <cell r="F3011" t="str">
            <v>ARTESP</v>
          </cell>
          <cell r="J3011">
            <v>1083548.7094000001</v>
          </cell>
          <cell r="L3011" t="str">
            <v>RA Central</v>
          </cell>
          <cell r="M3011" t="str">
            <v>Obra Contratada a Iniciar</v>
          </cell>
          <cell r="N3011">
            <v>2.2000000000000002</v>
          </cell>
        </row>
        <row r="3012">
          <cell r="F3012" t="str">
            <v>ARTESP</v>
          </cell>
          <cell r="J3012">
            <v>2439522.7401000001</v>
          </cell>
          <cell r="L3012" t="str">
            <v>RA Central</v>
          </cell>
          <cell r="M3012" t="str">
            <v>Obra Contratada a Iniciar</v>
          </cell>
          <cell r="N3012">
            <v>1</v>
          </cell>
        </row>
        <row r="3013">
          <cell r="F3013" t="str">
            <v>ARTESP</v>
          </cell>
          <cell r="J3013">
            <v>4268366.1650999999</v>
          </cell>
          <cell r="L3013" t="str">
            <v>RA de Sorocaba</v>
          </cell>
          <cell r="M3013" t="str">
            <v>Obra Contratada a Iniciar</v>
          </cell>
          <cell r="N3013">
            <v>0</v>
          </cell>
        </row>
        <row r="3014">
          <cell r="F3014" t="str">
            <v>ARTESP</v>
          </cell>
          <cell r="J3014">
            <v>3417963.52</v>
          </cell>
          <cell r="L3014" t="str">
            <v>RA Central</v>
          </cell>
          <cell r="M3014" t="str">
            <v>Obra Contratada a Iniciar</v>
          </cell>
          <cell r="N3014">
            <v>7.13</v>
          </cell>
        </row>
        <row r="3015">
          <cell r="F3015" t="str">
            <v>ARTESP</v>
          </cell>
          <cell r="J3015">
            <v>3417963.52</v>
          </cell>
          <cell r="L3015" t="str">
            <v>RA Central</v>
          </cell>
          <cell r="M3015" t="str">
            <v>Obra Contratada a Iniciar</v>
          </cell>
          <cell r="N3015">
            <v>7.13</v>
          </cell>
        </row>
        <row r="3016">
          <cell r="F3016" t="str">
            <v>ARTESP</v>
          </cell>
          <cell r="J3016">
            <v>2118974.0633</v>
          </cell>
          <cell r="L3016" t="str">
            <v>RA Central</v>
          </cell>
          <cell r="M3016" t="str">
            <v>Obra Contratada a Iniciar</v>
          </cell>
          <cell r="N3016">
            <v>1.05</v>
          </cell>
        </row>
        <row r="3017">
          <cell r="F3017" t="str">
            <v>ARTESP</v>
          </cell>
          <cell r="J3017">
            <v>2439522.7401000001</v>
          </cell>
          <cell r="L3017" t="str">
            <v>RA Central</v>
          </cell>
          <cell r="M3017" t="str">
            <v>Obra Contratada a Iniciar</v>
          </cell>
          <cell r="N3017">
            <v>1</v>
          </cell>
        </row>
        <row r="3018">
          <cell r="F3018" t="str">
            <v>ARTESP</v>
          </cell>
          <cell r="J3018">
            <v>1977480.8570999999</v>
          </cell>
          <cell r="L3018" t="str">
            <v>RA de Sorocaba</v>
          </cell>
          <cell r="M3018" t="str">
            <v>Obra Contratada a Iniciar</v>
          </cell>
          <cell r="N3018">
            <v>0</v>
          </cell>
        </row>
        <row r="3019">
          <cell r="F3019" t="str">
            <v>ARTESP</v>
          </cell>
          <cell r="J3019">
            <v>2824483.7384000001</v>
          </cell>
          <cell r="L3019" t="str">
            <v>RA de Sorocaba</v>
          </cell>
          <cell r="M3019" t="str">
            <v>Obra Contratada a Iniciar</v>
          </cell>
          <cell r="N3019">
            <v>0</v>
          </cell>
        </row>
        <row r="3020">
          <cell r="F3020" t="str">
            <v>ARTESP</v>
          </cell>
          <cell r="J3020">
            <v>4782159.2610999998</v>
          </cell>
          <cell r="L3020" t="str">
            <v>RA de Sorocaba</v>
          </cell>
          <cell r="M3020" t="str">
            <v>Obra Contratada a Iniciar</v>
          </cell>
          <cell r="N3020">
            <v>0</v>
          </cell>
        </row>
        <row r="3021">
          <cell r="F3021" t="str">
            <v>ARTESP</v>
          </cell>
          <cell r="J3021">
            <v>1921466.3430999999</v>
          </cell>
          <cell r="L3021" t="str">
            <v>RA de Sorocaba</v>
          </cell>
          <cell r="M3021" t="str">
            <v>Obra Contratada a Iniciar</v>
          </cell>
          <cell r="N3021">
            <v>0</v>
          </cell>
        </row>
        <row r="3022">
          <cell r="F3022" t="str">
            <v>ARTESP</v>
          </cell>
          <cell r="J3022">
            <v>3417963.52</v>
          </cell>
          <cell r="L3022" t="str">
            <v>RA Central</v>
          </cell>
          <cell r="M3022" t="str">
            <v>Obra Contratada a Iniciar</v>
          </cell>
          <cell r="N3022">
            <v>7.13</v>
          </cell>
        </row>
        <row r="3023">
          <cell r="F3023" t="str">
            <v>ARTESP</v>
          </cell>
          <cell r="J3023">
            <v>4782159.2610999998</v>
          </cell>
          <cell r="L3023" t="str">
            <v>RA de Sorocaba</v>
          </cell>
          <cell r="M3023" t="str">
            <v>Obra Contratada a Iniciar</v>
          </cell>
          <cell r="N3023">
            <v>0</v>
          </cell>
        </row>
        <row r="3024">
          <cell r="F3024" t="str">
            <v>ARTESP</v>
          </cell>
          <cell r="J3024">
            <v>4782159.2610999998</v>
          </cell>
          <cell r="L3024" t="str">
            <v>RA de Sorocaba</v>
          </cell>
          <cell r="M3024" t="str">
            <v>Obra Contratada a Iniciar</v>
          </cell>
          <cell r="N3024">
            <v>0</v>
          </cell>
        </row>
        <row r="3025">
          <cell r="F3025" t="str">
            <v>ARTESP</v>
          </cell>
          <cell r="J3025">
            <v>4782159.2610999998</v>
          </cell>
          <cell r="L3025" t="str">
            <v>RA de Sorocaba</v>
          </cell>
          <cell r="M3025" t="str">
            <v>Obra Contratada a Iniciar</v>
          </cell>
          <cell r="N3025">
            <v>0</v>
          </cell>
        </row>
        <row r="3026">
          <cell r="F3026" t="str">
            <v>ARTESP</v>
          </cell>
          <cell r="J3026">
            <v>8611827.7548999991</v>
          </cell>
          <cell r="L3026" t="str">
            <v>RA de Sorocaba</v>
          </cell>
          <cell r="M3026" t="str">
            <v>Obra Contratada a Iniciar</v>
          </cell>
          <cell r="N3026">
            <v>6.36</v>
          </cell>
        </row>
        <row r="3027">
          <cell r="F3027" t="str">
            <v>ARTESP</v>
          </cell>
          <cell r="J3027">
            <v>12586517.4641</v>
          </cell>
          <cell r="L3027" t="str">
            <v>RA de Sorocaba</v>
          </cell>
          <cell r="M3027" t="str">
            <v>Obra Contratada a Iniciar</v>
          </cell>
          <cell r="N3027">
            <v>9.3350000000000009</v>
          </cell>
        </row>
        <row r="3028">
          <cell r="F3028" t="str">
            <v>ARTESP</v>
          </cell>
          <cell r="J3028">
            <v>3974689.7091000001</v>
          </cell>
          <cell r="L3028" t="str">
            <v>RA de Sorocaba</v>
          </cell>
          <cell r="M3028" t="str">
            <v>Obra Contratada a Iniciar</v>
          </cell>
          <cell r="N3028">
            <v>6.165</v>
          </cell>
        </row>
        <row r="3029">
          <cell r="F3029" t="str">
            <v>ARTESP</v>
          </cell>
          <cell r="J3029">
            <v>1324896.5697000001</v>
          </cell>
          <cell r="L3029" t="str">
            <v>RA de Sorocaba</v>
          </cell>
          <cell r="M3029" t="str">
            <v>Obra Contratada a Iniciar</v>
          </cell>
          <cell r="N3029">
            <v>2.0179999999999998</v>
          </cell>
        </row>
        <row r="3030">
          <cell r="F3030" t="str">
            <v>ARTESP</v>
          </cell>
          <cell r="J3030">
            <v>2649793.1394000002</v>
          </cell>
          <cell r="L3030" t="str">
            <v>RA de Sorocaba</v>
          </cell>
          <cell r="M3030" t="str">
            <v>Obra Contratada a Iniciar</v>
          </cell>
          <cell r="N3030">
            <v>3.8370000000000002</v>
          </cell>
        </row>
        <row r="3031">
          <cell r="F3031" t="str">
            <v>ARTESP</v>
          </cell>
          <cell r="J3031">
            <v>3974689.7091000001</v>
          </cell>
          <cell r="L3031" t="str">
            <v>RA de Sorocaba</v>
          </cell>
          <cell r="M3031" t="str">
            <v>Obra Contratada a Iniciar</v>
          </cell>
          <cell r="N3031">
            <v>5.519999999999996</v>
          </cell>
        </row>
        <row r="3032">
          <cell r="F3032" t="str">
            <v>ARTESP</v>
          </cell>
          <cell r="J3032">
            <v>7949379.4183</v>
          </cell>
          <cell r="L3032" t="str">
            <v>RA de Sorocaba</v>
          </cell>
          <cell r="M3032" t="str">
            <v>Obra Contratada a Iniciar</v>
          </cell>
          <cell r="N3032">
            <v>12.049999999999995</v>
          </cell>
        </row>
        <row r="3033">
          <cell r="F3033" t="str">
            <v>ARTESP</v>
          </cell>
          <cell r="J3033">
            <v>14573862.3704</v>
          </cell>
          <cell r="L3033" t="str">
            <v>RA de Sorocaba</v>
          </cell>
          <cell r="M3033" t="str">
            <v>Obra Contratada a Iniciar</v>
          </cell>
          <cell r="N3033">
            <v>10.964999999999987</v>
          </cell>
        </row>
        <row r="3034">
          <cell r="F3034" t="str">
            <v>ARTESP</v>
          </cell>
          <cell r="J3034">
            <v>662448.33660000004</v>
          </cell>
          <cell r="L3034" t="str">
            <v>RA de Sorocaba</v>
          </cell>
          <cell r="M3034" t="str">
            <v>Obra Contratada a Iniciar</v>
          </cell>
          <cell r="N3034">
            <v>0.89000000000000068</v>
          </cell>
        </row>
        <row r="3035">
          <cell r="F3035" t="str">
            <v>ARTESP</v>
          </cell>
          <cell r="J3035">
            <v>12586517.4641</v>
          </cell>
          <cell r="L3035" t="str">
            <v>RA de Sorocaba</v>
          </cell>
          <cell r="M3035" t="str">
            <v>Obra Contratada a Iniciar</v>
          </cell>
          <cell r="N3035">
            <v>9.625</v>
          </cell>
        </row>
        <row r="3036">
          <cell r="F3036" t="str">
            <v>ARTESP</v>
          </cell>
          <cell r="J3036">
            <v>2649793.1394000002</v>
          </cell>
          <cell r="L3036" t="str">
            <v>RA de Sorocaba</v>
          </cell>
          <cell r="M3036" t="str">
            <v>Obra Contratada a Iniciar</v>
          </cell>
          <cell r="N3036">
            <v>1.8349999999999935</v>
          </cell>
        </row>
        <row r="3037">
          <cell r="F3037" t="str">
            <v>ARTESP</v>
          </cell>
          <cell r="J3037">
            <v>5299586.2789000003</v>
          </cell>
          <cell r="L3037" t="str">
            <v>RA de Sorocaba</v>
          </cell>
          <cell r="M3037" t="str">
            <v>Obra Contratada a Iniciar</v>
          </cell>
          <cell r="N3037">
            <v>3.9149999999999991</v>
          </cell>
        </row>
        <row r="3038">
          <cell r="F3038" t="str">
            <v>ARTESP</v>
          </cell>
          <cell r="J3038">
            <v>11924069.1274</v>
          </cell>
          <cell r="L3038" t="str">
            <v>RA de Sorocaba</v>
          </cell>
          <cell r="M3038" t="str">
            <v>Obra Contratada a Iniciar</v>
          </cell>
          <cell r="N3038">
            <v>9</v>
          </cell>
        </row>
        <row r="3039">
          <cell r="F3039" t="str">
            <v>ARTESP</v>
          </cell>
          <cell r="J3039">
            <v>39980138.671300001</v>
          </cell>
          <cell r="L3039" t="str">
            <v>RA de Sorocaba</v>
          </cell>
          <cell r="M3039" t="str">
            <v>Obra Contratada a Iniciar</v>
          </cell>
          <cell r="N3039">
            <v>0</v>
          </cell>
        </row>
        <row r="3040">
          <cell r="F3040" t="str">
            <v>ARTESP</v>
          </cell>
          <cell r="J3040">
            <v>7949379.4183</v>
          </cell>
          <cell r="L3040" t="str">
            <v>Região Metropolitana de São Paulo</v>
          </cell>
          <cell r="M3040" t="str">
            <v>Obra Contratada a Iniciar</v>
          </cell>
          <cell r="N3040">
            <v>5.9350000000000023</v>
          </cell>
        </row>
        <row r="3041">
          <cell r="F3041" t="str">
            <v>ARTESP</v>
          </cell>
          <cell r="J3041">
            <v>3974689.7091000001</v>
          </cell>
          <cell r="L3041" t="str">
            <v>Região Metropolitana de São Paulo</v>
          </cell>
          <cell r="M3041" t="str">
            <v>Obra Contratada a Iniciar</v>
          </cell>
          <cell r="N3041">
            <v>3.1550000000000011</v>
          </cell>
        </row>
        <row r="3042">
          <cell r="F3042" t="str">
            <v>ARTESP</v>
          </cell>
          <cell r="J3042">
            <v>2549529.0353000001</v>
          </cell>
          <cell r="L3042" t="str">
            <v>RA de Sorocaba</v>
          </cell>
          <cell r="M3042" t="str">
            <v>Obra Contratada a Iniciar</v>
          </cell>
          <cell r="N3042">
            <v>0</v>
          </cell>
        </row>
        <row r="3043">
          <cell r="F3043" t="str">
            <v>ARTESP</v>
          </cell>
          <cell r="J3043">
            <v>1194938.3374999999</v>
          </cell>
          <cell r="L3043" t="str">
            <v>RA de Sorocaba</v>
          </cell>
          <cell r="M3043" t="str">
            <v>Obra Contratada a Iniciar</v>
          </cell>
          <cell r="N3043">
            <v>0</v>
          </cell>
        </row>
        <row r="3044">
          <cell r="F3044" t="str">
            <v>ARTESP</v>
          </cell>
          <cell r="J3044">
            <v>1194938.3374999999</v>
          </cell>
          <cell r="L3044" t="str">
            <v>RA de Sorocaba</v>
          </cell>
          <cell r="M3044" t="str">
            <v>Obra Contratada a Iniciar</v>
          </cell>
          <cell r="N3044">
            <v>0</v>
          </cell>
        </row>
        <row r="3045">
          <cell r="F3045" t="str">
            <v>ARTESP</v>
          </cell>
          <cell r="J3045">
            <v>2121048.4624000001</v>
          </cell>
          <cell r="L3045" t="str">
            <v>RA de Sorocaba</v>
          </cell>
          <cell r="M3045" t="str">
            <v>Obra Contratada a Iniciar</v>
          </cell>
          <cell r="N3045">
            <v>0</v>
          </cell>
        </row>
        <row r="3046">
          <cell r="F3046" t="str">
            <v>ARTESP</v>
          </cell>
          <cell r="J3046">
            <v>4782159.2610999998</v>
          </cell>
          <cell r="L3046" t="str">
            <v>RA de Sorocaba</v>
          </cell>
          <cell r="M3046" t="str">
            <v>Obra Contratada a Iniciar</v>
          </cell>
          <cell r="N3046">
            <v>0</v>
          </cell>
        </row>
        <row r="3047">
          <cell r="F3047" t="str">
            <v>ARTESP</v>
          </cell>
          <cell r="J3047">
            <v>4782159.2610999998</v>
          </cell>
          <cell r="L3047" t="str">
            <v>RA de Sorocaba</v>
          </cell>
          <cell r="M3047" t="str">
            <v>Obra Contratada a Iniciar</v>
          </cell>
          <cell r="N3047">
            <v>0</v>
          </cell>
        </row>
        <row r="3048">
          <cell r="F3048" t="str">
            <v>ARTESP</v>
          </cell>
          <cell r="J3048">
            <v>4782159.2610999998</v>
          </cell>
          <cell r="L3048" t="str">
            <v>RA de Sorocaba</v>
          </cell>
          <cell r="M3048" t="str">
            <v>Obra Contratada a Iniciar</v>
          </cell>
          <cell r="N3048">
            <v>0</v>
          </cell>
        </row>
        <row r="3049">
          <cell r="F3049" t="str">
            <v>ARTESP</v>
          </cell>
          <cell r="J3049">
            <v>4759552.4142000005</v>
          </cell>
          <cell r="L3049" t="str">
            <v>RA de Sorocaba</v>
          </cell>
          <cell r="M3049" t="str">
            <v>Obra Contratada a Iniciar</v>
          </cell>
          <cell r="N3049">
            <v>0</v>
          </cell>
        </row>
        <row r="3050">
          <cell r="F3050" t="str">
            <v>ARTESP</v>
          </cell>
          <cell r="J3050">
            <v>18185470.088599999</v>
          </cell>
          <cell r="L3050" t="str">
            <v>RA de Sorocaba</v>
          </cell>
          <cell r="M3050" t="str">
            <v>Obra Contratada a Iniciar</v>
          </cell>
          <cell r="N3050">
            <v>0</v>
          </cell>
        </row>
        <row r="3051">
          <cell r="F3051" t="str">
            <v>ARTESP</v>
          </cell>
          <cell r="J3051">
            <v>18185470.088599999</v>
          </cell>
          <cell r="L3051" t="str">
            <v>RA de Sorocaba</v>
          </cell>
          <cell r="M3051" t="str">
            <v>Obra Contratada a Iniciar</v>
          </cell>
          <cell r="N3051">
            <v>0</v>
          </cell>
        </row>
        <row r="3052">
          <cell r="F3052" t="str">
            <v>ARTESP</v>
          </cell>
          <cell r="J3052">
            <v>13492143.178400001</v>
          </cell>
          <cell r="L3052" t="str">
            <v>RA de Sorocaba</v>
          </cell>
          <cell r="M3052" t="str">
            <v>Obra Contratada a Iniciar</v>
          </cell>
          <cell r="N3052">
            <v>0</v>
          </cell>
        </row>
        <row r="3053">
          <cell r="F3053" t="str">
            <v>ARTESP</v>
          </cell>
          <cell r="J3053">
            <v>4782159.2610999998</v>
          </cell>
          <cell r="L3053" t="str">
            <v>RA de Sorocaba</v>
          </cell>
          <cell r="M3053" t="str">
            <v>Obra Contratada a Iniciar</v>
          </cell>
          <cell r="N3053">
            <v>0</v>
          </cell>
        </row>
        <row r="3054">
          <cell r="F3054" t="str">
            <v>ARTESP</v>
          </cell>
          <cell r="J3054">
            <v>4782159.2610999998</v>
          </cell>
          <cell r="L3054" t="str">
            <v>RA de Sorocaba</v>
          </cell>
          <cell r="M3054" t="str">
            <v>Obra Contratada a Iniciar</v>
          </cell>
          <cell r="N3054">
            <v>0</v>
          </cell>
        </row>
        <row r="3055">
          <cell r="F3055" t="str">
            <v>ARTESP</v>
          </cell>
          <cell r="J3055">
            <v>4803310.0131000001</v>
          </cell>
          <cell r="L3055" t="str">
            <v>RA de Sorocaba</v>
          </cell>
          <cell r="M3055" t="str">
            <v>Obra Contratada a Iniciar</v>
          </cell>
          <cell r="N3055">
            <v>0</v>
          </cell>
        </row>
        <row r="3056">
          <cell r="F3056" t="str">
            <v>ARTESP</v>
          </cell>
          <cell r="J3056">
            <v>4782159.2610999998</v>
          </cell>
          <cell r="L3056" t="str">
            <v>RA de Sorocaba</v>
          </cell>
          <cell r="M3056" t="str">
            <v>Obra Contratada a Iniciar</v>
          </cell>
          <cell r="N3056">
            <v>0</v>
          </cell>
        </row>
        <row r="3057">
          <cell r="F3057" t="str">
            <v>ARTESP</v>
          </cell>
          <cell r="J3057">
            <v>3974689.7091000001</v>
          </cell>
          <cell r="L3057" t="str">
            <v>RA de Sorocaba</v>
          </cell>
          <cell r="M3057" t="str">
            <v>Obra Contratada a Iniciar</v>
          </cell>
          <cell r="N3057">
            <v>5.6599999999999966</v>
          </cell>
        </row>
        <row r="3058">
          <cell r="F3058" t="str">
            <v>ARTESP</v>
          </cell>
          <cell r="J3058">
            <v>19211000.312600002</v>
          </cell>
          <cell r="L3058" t="str">
            <v>RA de Sorocaba</v>
          </cell>
          <cell r="M3058" t="str">
            <v>Obra Contratada a Iniciar</v>
          </cell>
          <cell r="N3058">
            <v>14.635000000000003</v>
          </cell>
        </row>
        <row r="3059">
          <cell r="F3059" t="str">
            <v>ARTESP</v>
          </cell>
          <cell r="J3059">
            <v>1324896.5697000001</v>
          </cell>
          <cell r="L3059" t="str">
            <v>RA de Sorocaba</v>
          </cell>
          <cell r="M3059" t="str">
            <v>Obra Contratada a Iniciar</v>
          </cell>
          <cell r="N3059">
            <v>1.1600000000000108</v>
          </cell>
        </row>
        <row r="3060">
          <cell r="F3060" t="str">
            <v>ARTESP</v>
          </cell>
          <cell r="J3060">
            <v>15898758.940099999</v>
          </cell>
          <cell r="L3060" t="str">
            <v>RA de Sorocaba</v>
          </cell>
          <cell r="M3060" t="str">
            <v>Obra Contratada a Iniciar</v>
          </cell>
          <cell r="N3060">
            <v>11.769999999999996</v>
          </cell>
        </row>
        <row r="3061">
          <cell r="F3061" t="str">
            <v>ARTESP</v>
          </cell>
          <cell r="J3061">
            <v>5299586.2789000003</v>
          </cell>
          <cell r="L3061" t="str">
            <v>RA de Sorocaba</v>
          </cell>
          <cell r="M3061" t="str">
            <v>Obra Contratada a Iniciar</v>
          </cell>
          <cell r="N3061">
            <v>3.8250000000000033</v>
          </cell>
        </row>
        <row r="3062">
          <cell r="F3062" t="str">
            <v>ARTESP</v>
          </cell>
          <cell r="J3062">
            <v>9427187.8007999994</v>
          </cell>
          <cell r="L3062" t="str">
            <v>RA de Sorocaba</v>
          </cell>
          <cell r="M3062" t="str">
            <v>Obra Contratada a Iniciar</v>
          </cell>
          <cell r="N3062">
            <v>0</v>
          </cell>
        </row>
        <row r="3063">
          <cell r="F3063" t="str">
            <v>ARTESP</v>
          </cell>
          <cell r="J3063">
            <v>2118974.0633</v>
          </cell>
          <cell r="L3063" t="str">
            <v>RA Central</v>
          </cell>
          <cell r="M3063" t="str">
            <v>Obra Contratada a Iniciar</v>
          </cell>
          <cell r="N3063">
            <v>1.05</v>
          </cell>
        </row>
        <row r="3064">
          <cell r="F3064" t="str">
            <v>ARTESP</v>
          </cell>
          <cell r="J3064">
            <v>1987344.9062999999</v>
          </cell>
          <cell r="L3064" t="str">
            <v>Região Metropolitana de São Paulo</v>
          </cell>
          <cell r="M3064" t="str">
            <v>Obra Contratada a Iniciar</v>
          </cell>
          <cell r="N3064">
            <v>3.365000000000002</v>
          </cell>
        </row>
        <row r="3065">
          <cell r="F3065" t="str">
            <v>ARTESP</v>
          </cell>
          <cell r="J3065">
            <v>5639696.8855999997</v>
          </cell>
          <cell r="L3065" t="str">
            <v>RA de Bauru</v>
          </cell>
          <cell r="M3065" t="str">
            <v>Obra Contratada a Iniciar</v>
          </cell>
          <cell r="N3065">
            <v>4.62</v>
          </cell>
        </row>
        <row r="3066">
          <cell r="F3066" t="str">
            <v>ARTESP</v>
          </cell>
          <cell r="J3066">
            <v>5639696.8855999997</v>
          </cell>
          <cell r="L3066" t="str">
            <v>RA de Bauru</v>
          </cell>
          <cell r="M3066" t="str">
            <v>Obra Contratada a Iniciar</v>
          </cell>
          <cell r="N3066">
            <v>4.62</v>
          </cell>
        </row>
        <row r="3067">
          <cell r="F3067" t="str">
            <v>ARTESP</v>
          </cell>
          <cell r="J3067">
            <v>1489270.6062</v>
          </cell>
          <cell r="L3067" t="str">
            <v>RA de Franca</v>
          </cell>
          <cell r="M3067" t="str">
            <v>Obra Contratada a Iniciar</v>
          </cell>
          <cell r="N3067">
            <v>1.22</v>
          </cell>
        </row>
        <row r="3068">
          <cell r="F3068" t="str">
            <v>ARTESP</v>
          </cell>
          <cell r="J3068">
            <v>2563498.5844000001</v>
          </cell>
          <cell r="L3068" t="str">
            <v>RA de Franca</v>
          </cell>
          <cell r="M3068" t="str">
            <v>Obra Contratada a Iniciar</v>
          </cell>
          <cell r="N3068">
            <v>2.1</v>
          </cell>
        </row>
        <row r="3069">
          <cell r="F3069" t="str">
            <v>ARTESP</v>
          </cell>
          <cell r="J3069">
            <v>2563498.5844000001</v>
          </cell>
          <cell r="L3069" t="str">
            <v>RA de Franca</v>
          </cell>
          <cell r="M3069" t="str">
            <v>Obra Contratada a Iniciar</v>
          </cell>
          <cell r="N3069">
            <v>2.1</v>
          </cell>
        </row>
        <row r="3070">
          <cell r="F3070" t="str">
            <v>ARTESP</v>
          </cell>
          <cell r="J3070">
            <v>4884358.6509999996</v>
          </cell>
          <cell r="L3070" t="str">
            <v>RA Central</v>
          </cell>
          <cell r="M3070" t="str">
            <v>Obra Contratada a Iniciar</v>
          </cell>
          <cell r="N3070">
            <v>2</v>
          </cell>
        </row>
        <row r="3071">
          <cell r="F3071" t="str">
            <v>ARTESP</v>
          </cell>
          <cell r="J3071">
            <v>4036566.4918</v>
          </cell>
          <cell r="L3071" t="str">
            <v>RA de Franca</v>
          </cell>
          <cell r="M3071" t="str">
            <v>Obra Contratada a Iniciar</v>
          </cell>
          <cell r="N3071">
            <v>7.3600000000000012</v>
          </cell>
        </row>
        <row r="3072">
          <cell r="F3072" t="str">
            <v>ARTESP</v>
          </cell>
          <cell r="J3072">
            <v>4884358.6509999996</v>
          </cell>
          <cell r="L3072" t="str">
            <v>RA Central</v>
          </cell>
          <cell r="M3072" t="str">
            <v>Obra Contratada a Iniciar</v>
          </cell>
          <cell r="N3072">
            <v>2</v>
          </cell>
        </row>
        <row r="3073">
          <cell r="F3073" t="str">
            <v>ARTESP</v>
          </cell>
          <cell r="J3073">
            <v>13081564.774499999</v>
          </cell>
          <cell r="L3073" t="str">
            <v>RA de Itapeva</v>
          </cell>
          <cell r="M3073" t="str">
            <v>Obra Contratada a Iniciar</v>
          </cell>
          <cell r="N3073">
            <v>14.25</v>
          </cell>
        </row>
        <row r="3074">
          <cell r="F3074" t="str">
            <v>ARTESP</v>
          </cell>
          <cell r="J3074">
            <v>4884358.6509999996</v>
          </cell>
          <cell r="L3074" t="str">
            <v>RA Central</v>
          </cell>
          <cell r="M3074" t="str">
            <v>Obra Contratada a Iniciar</v>
          </cell>
          <cell r="N3074">
            <v>2</v>
          </cell>
        </row>
        <row r="3075">
          <cell r="F3075" t="str">
            <v>ARTESP</v>
          </cell>
          <cell r="J3075">
            <v>4036566.4918</v>
          </cell>
          <cell r="L3075" t="str">
            <v>RA de Franca</v>
          </cell>
          <cell r="M3075" t="str">
            <v>Obra Contratada a Iniciar</v>
          </cell>
          <cell r="N3075">
            <v>7.3600000000000012</v>
          </cell>
        </row>
        <row r="3076">
          <cell r="F3076" t="str">
            <v>ARTESP</v>
          </cell>
          <cell r="J3076">
            <v>9797383.1431000009</v>
          </cell>
          <cell r="L3076" t="str">
            <v>RA de Ribeirão Preto</v>
          </cell>
          <cell r="M3076" t="str">
            <v>Obra Contratada a Iniciar</v>
          </cell>
          <cell r="N3076">
            <v>4.3</v>
          </cell>
        </row>
        <row r="3077">
          <cell r="F3077" t="str">
            <v>ARTESP</v>
          </cell>
          <cell r="J3077">
            <v>9797383.1431000009</v>
          </cell>
          <cell r="L3077" t="str">
            <v>RA de Ribeirão Preto</v>
          </cell>
          <cell r="M3077" t="str">
            <v>Obra Contratada a Iniciar</v>
          </cell>
          <cell r="N3077">
            <v>4.3</v>
          </cell>
        </row>
        <row r="3078">
          <cell r="F3078" t="str">
            <v>ARTESP</v>
          </cell>
          <cell r="J3078">
            <v>18338860.334199999</v>
          </cell>
          <cell r="L3078" t="str">
            <v>RA de Ribeirão Preto</v>
          </cell>
          <cell r="M3078" t="str">
            <v>Obra Contratada a Iniciar</v>
          </cell>
          <cell r="N3078">
            <v>9.6999999999999993</v>
          </cell>
        </row>
        <row r="3079">
          <cell r="F3079" t="str">
            <v>ARTESP</v>
          </cell>
          <cell r="J3079">
            <v>18338860.334199999</v>
          </cell>
          <cell r="L3079" t="str">
            <v>RA de Ribeirão Preto</v>
          </cell>
          <cell r="M3079" t="str">
            <v>Obra Contratada a Iniciar</v>
          </cell>
          <cell r="N3079">
            <v>9.6999999999999993</v>
          </cell>
        </row>
        <row r="3080">
          <cell r="F3080" t="str">
            <v>ARTESP</v>
          </cell>
          <cell r="J3080">
            <v>7632845.0067999996</v>
          </cell>
          <cell r="L3080" t="str">
            <v>RA de Franca</v>
          </cell>
          <cell r="M3080" t="str">
            <v>Obra Contratada a Iniciar</v>
          </cell>
          <cell r="N3080">
            <v>3.05</v>
          </cell>
        </row>
        <row r="3081">
          <cell r="F3081" t="str">
            <v>ARTESP</v>
          </cell>
          <cell r="J3081">
            <v>7632845.0067999996</v>
          </cell>
          <cell r="L3081" t="str">
            <v>RA de Franca</v>
          </cell>
          <cell r="M3081" t="str">
            <v>Obra Contratada a Iniciar</v>
          </cell>
          <cell r="N3081">
            <v>3.05</v>
          </cell>
        </row>
        <row r="3082">
          <cell r="F3082" t="str">
            <v>ARTESP</v>
          </cell>
          <cell r="J3082">
            <v>4450325.8956000004</v>
          </cell>
          <cell r="L3082" t="str">
            <v>RA de Franca</v>
          </cell>
          <cell r="M3082" t="str">
            <v>Obra Contratada a Iniciar</v>
          </cell>
          <cell r="N3082">
            <v>2.1179999999999999</v>
          </cell>
        </row>
        <row r="3083">
          <cell r="F3083" t="str">
            <v>ARTESP</v>
          </cell>
          <cell r="J3083">
            <v>1901742.7508</v>
          </cell>
          <cell r="L3083" t="str">
            <v>RA de Ribeirão Preto</v>
          </cell>
          <cell r="M3083" t="str">
            <v>Obra Contratada a Iniciar</v>
          </cell>
          <cell r="N3083">
            <v>1.5</v>
          </cell>
        </row>
        <row r="3084">
          <cell r="F3084" t="str">
            <v>ARTESP</v>
          </cell>
          <cell r="J3084">
            <v>4450325.8956000004</v>
          </cell>
          <cell r="L3084" t="str">
            <v>RA de Franca</v>
          </cell>
          <cell r="M3084" t="str">
            <v>Obra Contratada a Iniciar</v>
          </cell>
          <cell r="N3084">
            <v>2.1179999999999999</v>
          </cell>
        </row>
        <row r="3085">
          <cell r="F3085" t="str">
            <v>ARTESP</v>
          </cell>
          <cell r="J3085">
            <v>590017.91669999994</v>
          </cell>
          <cell r="L3085" t="str">
            <v>RA de Bauru</v>
          </cell>
          <cell r="M3085" t="str">
            <v>Obra Contratada a Iniciar</v>
          </cell>
          <cell r="N3085">
            <v>0.3</v>
          </cell>
        </row>
        <row r="3086">
          <cell r="F3086" t="str">
            <v>ARTESP</v>
          </cell>
          <cell r="J3086">
            <v>445821.32870000001</v>
          </cell>
          <cell r="L3086" t="str">
            <v>RA de Itapeva</v>
          </cell>
          <cell r="M3086" t="str">
            <v>Obra Contratada a Iniciar</v>
          </cell>
          <cell r="N3086">
            <v>0.93</v>
          </cell>
        </row>
        <row r="3087">
          <cell r="F3087" t="str">
            <v>ARTESP</v>
          </cell>
          <cell r="J3087">
            <v>5402587.4994000001</v>
          </cell>
          <cell r="L3087" t="str">
            <v>RA Central</v>
          </cell>
          <cell r="M3087" t="str">
            <v>Obra Contratada a Iniciar</v>
          </cell>
          <cell r="N3087">
            <v>11.27</v>
          </cell>
        </row>
        <row r="3088">
          <cell r="F3088" t="str">
            <v>ARTESP</v>
          </cell>
          <cell r="J3088">
            <v>5402587.4994000001</v>
          </cell>
          <cell r="L3088" t="str">
            <v>RA Central</v>
          </cell>
          <cell r="M3088" t="str">
            <v>Obra Contratada a Iniciar</v>
          </cell>
          <cell r="N3088">
            <v>11.27</v>
          </cell>
        </row>
        <row r="3089">
          <cell r="F3089" t="str">
            <v>ARTESP</v>
          </cell>
          <cell r="J3089">
            <v>4183834.0517000002</v>
          </cell>
          <cell r="L3089" t="str">
            <v>RA de Ribeirão Preto</v>
          </cell>
          <cell r="M3089" t="str">
            <v>Obra Contratada a Iniciar</v>
          </cell>
          <cell r="N3089">
            <v>3.3</v>
          </cell>
        </row>
        <row r="3090">
          <cell r="F3090" t="str">
            <v>ARTESP</v>
          </cell>
          <cell r="J3090">
            <v>4183834.0517000002</v>
          </cell>
          <cell r="L3090" t="str">
            <v>RA de Ribeirão Preto</v>
          </cell>
          <cell r="M3090" t="str">
            <v>Obra Contratada a Iniciar</v>
          </cell>
          <cell r="N3090">
            <v>3.3</v>
          </cell>
        </row>
        <row r="3091">
          <cell r="F3091" t="str">
            <v>ARTESP</v>
          </cell>
          <cell r="J3091">
            <v>2029252.1765999999</v>
          </cell>
          <cell r="L3091" t="str">
            <v>RA Central</v>
          </cell>
          <cell r="M3091" t="str">
            <v>Obra Contratada a Iniciar</v>
          </cell>
          <cell r="N3091">
            <v>3.7</v>
          </cell>
        </row>
        <row r="3092">
          <cell r="F3092" t="str">
            <v>ARTESP</v>
          </cell>
          <cell r="J3092">
            <v>2844262.7149999999</v>
          </cell>
          <cell r="L3092" t="str">
            <v>RA de Sorocaba</v>
          </cell>
          <cell r="M3092" t="str">
            <v>Obra Contratada a Iniciar</v>
          </cell>
          <cell r="N3092">
            <v>2.33</v>
          </cell>
        </row>
        <row r="3093">
          <cell r="F3093" t="str">
            <v>ARTESP</v>
          </cell>
          <cell r="J3093">
            <v>2844262.7149999999</v>
          </cell>
          <cell r="L3093" t="str">
            <v>RA de Sorocaba</v>
          </cell>
          <cell r="M3093" t="str">
            <v>Obra Contratada a Iniciar</v>
          </cell>
          <cell r="N3093">
            <v>2.33</v>
          </cell>
        </row>
        <row r="3094">
          <cell r="F3094" t="str">
            <v>ARTESP</v>
          </cell>
          <cell r="J3094">
            <v>1901742.7508</v>
          </cell>
          <cell r="L3094" t="str">
            <v>RA de Ribeirão Preto</v>
          </cell>
          <cell r="M3094" t="str">
            <v>Obra Contratada a Iniciar</v>
          </cell>
          <cell r="N3094">
            <v>1.5</v>
          </cell>
        </row>
        <row r="3095">
          <cell r="F3095" t="str">
            <v>ARTESP</v>
          </cell>
          <cell r="J3095">
            <v>2844262.7149999999</v>
          </cell>
          <cell r="L3095" t="str">
            <v>RA de Sorocaba</v>
          </cell>
          <cell r="M3095" t="str">
            <v>Obra Contratada a Iniciar</v>
          </cell>
          <cell r="N3095">
            <v>2.33</v>
          </cell>
        </row>
        <row r="3096">
          <cell r="F3096" t="str">
            <v>ARTESP</v>
          </cell>
          <cell r="J3096">
            <v>4059093.4073000001</v>
          </cell>
          <cell r="L3096" t="str">
            <v>RA de Sorocaba</v>
          </cell>
          <cell r="M3096" t="str">
            <v>Obra Contratada a Iniciar</v>
          </cell>
          <cell r="N3096">
            <v>5.7</v>
          </cell>
        </row>
        <row r="3097">
          <cell r="F3097" t="str">
            <v>ARTESP</v>
          </cell>
          <cell r="J3097">
            <v>4059093.4073000001</v>
          </cell>
          <cell r="L3097" t="str">
            <v>RA de Sorocaba</v>
          </cell>
          <cell r="M3097" t="str">
            <v>Obra Contratada a Iniciar</v>
          </cell>
          <cell r="N3097">
            <v>5.7</v>
          </cell>
        </row>
        <row r="3098">
          <cell r="F3098" t="str">
            <v>ARTESP</v>
          </cell>
          <cell r="J3098">
            <v>872029.98939999996</v>
          </cell>
          <cell r="L3098" t="str">
            <v>RA de Sorocaba</v>
          </cell>
          <cell r="M3098" t="str">
            <v>Obra Contratada a Iniciar</v>
          </cell>
          <cell r="N3098">
            <v>0.53</v>
          </cell>
        </row>
        <row r="3099">
          <cell r="F3099" t="str">
            <v>ARTESP</v>
          </cell>
          <cell r="J3099">
            <v>872029.98939999996</v>
          </cell>
          <cell r="L3099" t="str">
            <v>RA de Sorocaba</v>
          </cell>
          <cell r="M3099" t="str">
            <v>Obra Contratada a Iniciar</v>
          </cell>
          <cell r="N3099">
            <v>0.53</v>
          </cell>
        </row>
        <row r="3100">
          <cell r="F3100" t="str">
            <v>ARTESP</v>
          </cell>
          <cell r="J3100">
            <v>872029.98939999996</v>
          </cell>
          <cell r="L3100" t="str">
            <v>RA de Sorocaba</v>
          </cell>
          <cell r="M3100" t="str">
            <v>Obra Contratada a Iniciar</v>
          </cell>
          <cell r="N3100">
            <v>0.53</v>
          </cell>
        </row>
        <row r="3101">
          <cell r="F3101" t="str">
            <v>ARTESP</v>
          </cell>
          <cell r="J3101">
            <v>445821.32870000001</v>
          </cell>
          <cell r="L3101" t="str">
            <v>RA de Itapeva</v>
          </cell>
          <cell r="M3101" t="str">
            <v>Obra Contratada a Iniciar</v>
          </cell>
          <cell r="N3101">
            <v>0.93</v>
          </cell>
        </row>
        <row r="3102">
          <cell r="F3102" t="str">
            <v>ARTESP</v>
          </cell>
          <cell r="J3102">
            <v>445821.32870000001</v>
          </cell>
          <cell r="L3102" t="str">
            <v>RA de Itapeva</v>
          </cell>
          <cell r="M3102" t="str">
            <v>Obra Contratada a Iniciar</v>
          </cell>
          <cell r="N3102">
            <v>0.93</v>
          </cell>
        </row>
        <row r="3103">
          <cell r="F3103" t="str">
            <v>ARTESP</v>
          </cell>
          <cell r="J3103">
            <v>4059093.4073000001</v>
          </cell>
          <cell r="L3103" t="str">
            <v>RA de Sorocaba</v>
          </cell>
          <cell r="M3103" t="str">
            <v>Obra Contratada a Iniciar</v>
          </cell>
          <cell r="N3103">
            <v>5.7</v>
          </cell>
        </row>
        <row r="3104">
          <cell r="F3104" t="str">
            <v>ARTESP</v>
          </cell>
          <cell r="J3104">
            <v>8825008.8581000008</v>
          </cell>
          <cell r="L3104" t="str">
            <v>RA de Franca</v>
          </cell>
          <cell r="M3104" t="str">
            <v>Obra Contratada a Iniciar</v>
          </cell>
          <cell r="N3104">
            <v>4.2</v>
          </cell>
        </row>
        <row r="3105">
          <cell r="F3105" t="str">
            <v>ARTESP</v>
          </cell>
          <cell r="J3105">
            <v>8825008.8581000008</v>
          </cell>
          <cell r="L3105" t="str">
            <v>RA de Franca</v>
          </cell>
          <cell r="M3105" t="str">
            <v>Obra Contratada a Iniciar</v>
          </cell>
          <cell r="N3105">
            <v>4.2</v>
          </cell>
        </row>
        <row r="3106">
          <cell r="F3106" t="str">
            <v>ARTESP</v>
          </cell>
          <cell r="J3106">
            <v>1489270.6062</v>
          </cell>
          <cell r="L3106" t="str">
            <v>RA de Franca</v>
          </cell>
          <cell r="M3106" t="str">
            <v>Obra Contratada a Iniciar</v>
          </cell>
          <cell r="N3106">
            <v>1.22</v>
          </cell>
        </row>
        <row r="3107">
          <cell r="F3107" t="str">
            <v>ARTESP</v>
          </cell>
          <cell r="J3107">
            <v>172012005.45089999</v>
          </cell>
          <cell r="L3107" t="str">
            <v>RA Central</v>
          </cell>
          <cell r="M3107" t="str">
            <v>Obra Contratada a Iniciar</v>
          </cell>
          <cell r="N3107">
            <v>354.63</v>
          </cell>
        </row>
        <row r="3108">
          <cell r="F3108" t="str">
            <v>ARTESP</v>
          </cell>
          <cell r="J3108">
            <v>5640024.7226999998</v>
          </cell>
          <cell r="L3108" t="str">
            <v>RA de Bauru</v>
          </cell>
          <cell r="M3108" t="str">
            <v>Obra Contratada a Iniciar</v>
          </cell>
          <cell r="N3108">
            <v>2.0199999999999818</v>
          </cell>
        </row>
        <row r="3109">
          <cell r="F3109" t="str">
            <v>ARTESP</v>
          </cell>
          <cell r="J3109">
            <v>21655349.635600001</v>
          </cell>
          <cell r="L3109" t="str">
            <v>RA Central</v>
          </cell>
          <cell r="M3109" t="str">
            <v>Obra Contratada a Iniciar</v>
          </cell>
          <cell r="N3109">
            <v>19.5</v>
          </cell>
        </row>
        <row r="3110">
          <cell r="F3110" t="str">
            <v>ARTESP</v>
          </cell>
          <cell r="J3110">
            <v>21655349.635600001</v>
          </cell>
          <cell r="L3110" t="str">
            <v>RA Central</v>
          </cell>
          <cell r="M3110" t="str">
            <v>Obra Contratada a Iniciar</v>
          </cell>
          <cell r="N3110">
            <v>19.5</v>
          </cell>
        </row>
        <row r="3111">
          <cell r="F3111" t="str">
            <v>ARTESP</v>
          </cell>
          <cell r="J3111">
            <v>11664147.446900001</v>
          </cell>
          <cell r="L3111" t="str">
            <v>RA de Itapeva</v>
          </cell>
          <cell r="M3111" t="str">
            <v>Obra Contratada a Iniciar</v>
          </cell>
          <cell r="N3111">
            <v>27.489999999999995</v>
          </cell>
        </row>
        <row r="3112">
          <cell r="F3112" t="str">
            <v>ARTESP</v>
          </cell>
          <cell r="J3112">
            <v>11664147.446900001</v>
          </cell>
          <cell r="L3112" t="str">
            <v>RA de Itapeva</v>
          </cell>
          <cell r="M3112" t="str">
            <v>Obra Contratada a Iniciar</v>
          </cell>
          <cell r="N3112">
            <v>27.489999999999995</v>
          </cell>
        </row>
        <row r="3113">
          <cell r="F3113" t="str">
            <v>ARTESP</v>
          </cell>
          <cell r="J3113">
            <v>8985877.5438000001</v>
          </cell>
          <cell r="L3113" t="str">
            <v>RA Central</v>
          </cell>
          <cell r="M3113" t="str">
            <v>Obra Contratada a Iniciar</v>
          </cell>
          <cell r="N3113">
            <v>12.6</v>
          </cell>
        </row>
        <row r="3114">
          <cell r="F3114" t="str">
            <v>ARTESP</v>
          </cell>
          <cell r="J3114">
            <v>83407716.633900002</v>
          </cell>
          <cell r="L3114" t="str">
            <v>RA Central</v>
          </cell>
          <cell r="M3114" t="str">
            <v>Obra Contratada a Iniciar</v>
          </cell>
          <cell r="N3114">
            <v>354.63</v>
          </cell>
        </row>
        <row r="3115">
          <cell r="F3115" t="str">
            <v>ARTESP</v>
          </cell>
          <cell r="J3115">
            <v>1481621.4731999999</v>
          </cell>
          <cell r="L3115" t="str">
            <v>RA Central</v>
          </cell>
          <cell r="M3115" t="str">
            <v>Obra Contratada a Iniciar</v>
          </cell>
          <cell r="N3115">
            <v>1</v>
          </cell>
        </row>
        <row r="3116">
          <cell r="F3116" t="str">
            <v>ARTESP</v>
          </cell>
          <cell r="J3116">
            <v>1481621.4731999999</v>
          </cell>
          <cell r="L3116" t="str">
            <v>RA Central</v>
          </cell>
          <cell r="M3116" t="str">
            <v>Obra Contratada a Iniciar</v>
          </cell>
          <cell r="N3116">
            <v>1</v>
          </cell>
        </row>
        <row r="3117">
          <cell r="F3117" t="str">
            <v>ARTESP</v>
          </cell>
          <cell r="J3117">
            <v>3355644.4095000001</v>
          </cell>
          <cell r="L3117" t="str">
            <v>RA Central</v>
          </cell>
          <cell r="M3117" t="str">
            <v>Obra Contratada a Iniciar</v>
          </cell>
          <cell r="N3117">
            <v>7</v>
          </cell>
        </row>
        <row r="3118">
          <cell r="F3118" t="str">
            <v>ARTESP</v>
          </cell>
          <cell r="J3118">
            <v>3355644.4095000001</v>
          </cell>
          <cell r="L3118" t="str">
            <v>RA Central</v>
          </cell>
          <cell r="M3118" t="str">
            <v>Obra Contratada a Iniciar</v>
          </cell>
          <cell r="N3118">
            <v>7</v>
          </cell>
        </row>
        <row r="3119">
          <cell r="F3119" t="str">
            <v>ARTESP</v>
          </cell>
          <cell r="J3119">
            <v>3355644.4095000001</v>
          </cell>
          <cell r="L3119" t="str">
            <v>RA Central</v>
          </cell>
          <cell r="M3119" t="str">
            <v>Obra Contratada a Iniciar</v>
          </cell>
          <cell r="N3119">
            <v>7</v>
          </cell>
        </row>
        <row r="3120">
          <cell r="F3120" t="str">
            <v>ARTESP</v>
          </cell>
          <cell r="J3120">
            <v>6225639.4192000004</v>
          </cell>
          <cell r="L3120" t="str">
            <v>RA de Bauru</v>
          </cell>
          <cell r="M3120" t="str">
            <v>Obra Contratada a Iniciar</v>
          </cell>
          <cell r="N3120">
            <v>5.0999999999999996</v>
          </cell>
        </row>
        <row r="3121">
          <cell r="F3121" t="str">
            <v>ARTESP</v>
          </cell>
          <cell r="J3121">
            <v>6225639.4192000004</v>
          </cell>
          <cell r="L3121" t="str">
            <v>RA de Bauru</v>
          </cell>
          <cell r="M3121" t="str">
            <v>Obra Contratada a Iniciar</v>
          </cell>
          <cell r="N3121">
            <v>5.0999999999999996</v>
          </cell>
        </row>
        <row r="3122">
          <cell r="F3122" t="str">
            <v>ARTESP</v>
          </cell>
          <cell r="J3122">
            <v>6225639.4192000004</v>
          </cell>
          <cell r="L3122" t="str">
            <v>RA de Bauru</v>
          </cell>
          <cell r="M3122" t="str">
            <v>Obra Contratada a Iniciar</v>
          </cell>
          <cell r="N3122">
            <v>5.0999999999999996</v>
          </cell>
        </row>
        <row r="3123">
          <cell r="F3123" t="str">
            <v>ARTESP</v>
          </cell>
          <cell r="J3123">
            <v>1481621.4731999999</v>
          </cell>
          <cell r="L3123" t="str">
            <v>RA Central</v>
          </cell>
          <cell r="M3123" t="str">
            <v>Obra Contratada a Iniciar</v>
          </cell>
          <cell r="N3123">
            <v>1</v>
          </cell>
        </row>
        <row r="3124">
          <cell r="F3124" t="str">
            <v>ARTESP</v>
          </cell>
          <cell r="J3124">
            <v>83407716.633900002</v>
          </cell>
          <cell r="L3124" t="str">
            <v>RA Central</v>
          </cell>
          <cell r="M3124" t="str">
            <v>Obra Contratada a Iniciar</v>
          </cell>
          <cell r="N3124">
            <v>354.63</v>
          </cell>
        </row>
        <row r="3125">
          <cell r="F3125" t="str">
            <v>ARTESP</v>
          </cell>
          <cell r="J3125">
            <v>13081564.774499999</v>
          </cell>
          <cell r="L3125" t="str">
            <v>RA de Itapeva</v>
          </cell>
          <cell r="M3125" t="str">
            <v>Obra Contratada a Iniciar</v>
          </cell>
          <cell r="N3125">
            <v>14.25</v>
          </cell>
        </row>
        <row r="3126">
          <cell r="F3126" t="str">
            <v>ARTESP</v>
          </cell>
          <cell r="J3126">
            <v>590017.91669999994</v>
          </cell>
          <cell r="L3126" t="str">
            <v>RA de Bauru</v>
          </cell>
          <cell r="M3126" t="str">
            <v>Obra Contratada a Iniciar</v>
          </cell>
          <cell r="N3126">
            <v>0.3</v>
          </cell>
        </row>
        <row r="3127">
          <cell r="F3127" t="str">
            <v>ARTESP</v>
          </cell>
          <cell r="J3127">
            <v>590017.91669999994</v>
          </cell>
          <cell r="L3127" t="str">
            <v>RA de Bauru</v>
          </cell>
          <cell r="M3127" t="str">
            <v>Obra Contratada a Iniciar</v>
          </cell>
          <cell r="N3127">
            <v>0.3</v>
          </cell>
        </row>
        <row r="3128">
          <cell r="F3128" t="str">
            <v>ARTESP</v>
          </cell>
          <cell r="J3128">
            <v>167814390.61320001</v>
          </cell>
          <cell r="L3128" t="str">
            <v>RA de Ribeirão Preto</v>
          </cell>
          <cell r="M3128" t="str">
            <v>Obra Contratada a Iniciar</v>
          </cell>
          <cell r="N3128">
            <v>78</v>
          </cell>
        </row>
        <row r="3129">
          <cell r="F3129" t="str">
            <v>ARTESP</v>
          </cell>
          <cell r="J3129">
            <v>33985442.021700002</v>
          </cell>
          <cell r="L3129" t="str">
            <v>RA Central</v>
          </cell>
          <cell r="M3129" t="str">
            <v>Obra Contratada a Iniciar</v>
          </cell>
          <cell r="N3129">
            <v>44.599999999999994</v>
          </cell>
        </row>
        <row r="3130">
          <cell r="F3130" t="str">
            <v>ARTESP</v>
          </cell>
          <cell r="J3130">
            <v>33985442.021700002</v>
          </cell>
          <cell r="L3130" t="str">
            <v>RA Central</v>
          </cell>
          <cell r="M3130" t="str">
            <v>Obra Contratada a Iniciar</v>
          </cell>
          <cell r="N3130">
            <v>44.599999999999994</v>
          </cell>
        </row>
        <row r="3131">
          <cell r="F3131" t="str">
            <v>ARTESP</v>
          </cell>
          <cell r="J3131">
            <v>33985442.021700002</v>
          </cell>
          <cell r="L3131" t="str">
            <v>RA Central</v>
          </cell>
          <cell r="M3131" t="str">
            <v>Obra Contratada a Iniciar</v>
          </cell>
          <cell r="N3131">
            <v>44.599999999999994</v>
          </cell>
        </row>
        <row r="3132">
          <cell r="F3132" t="str">
            <v>ARTESP</v>
          </cell>
          <cell r="J3132">
            <v>20090373.307</v>
          </cell>
          <cell r="L3132" t="str">
            <v>RA de Ribeirão Preto</v>
          </cell>
          <cell r="M3132" t="str">
            <v>Obra Contratada a Iniciar</v>
          </cell>
          <cell r="N3132">
            <v>50.980000000000018</v>
          </cell>
        </row>
        <row r="3133">
          <cell r="F3133" t="str">
            <v>ARTESP</v>
          </cell>
          <cell r="J3133">
            <v>20090373.307</v>
          </cell>
          <cell r="L3133" t="str">
            <v>RA de Ribeirão Preto</v>
          </cell>
          <cell r="M3133" t="str">
            <v>Obra Contratada a Iniciar</v>
          </cell>
          <cell r="N3133">
            <v>50.980000000000018</v>
          </cell>
        </row>
        <row r="3134">
          <cell r="F3134" t="str">
            <v>ARTESP</v>
          </cell>
          <cell r="J3134">
            <v>167814390.61320001</v>
          </cell>
          <cell r="L3134" t="str">
            <v>RA de Ribeirão Preto</v>
          </cell>
          <cell r="M3134" t="str">
            <v>Obra Contratada a Iniciar</v>
          </cell>
          <cell r="N3134">
            <v>78</v>
          </cell>
        </row>
        <row r="3135">
          <cell r="F3135" t="str">
            <v>ARTESP</v>
          </cell>
          <cell r="J3135">
            <v>5640024.7226999998</v>
          </cell>
          <cell r="L3135" t="str">
            <v>RA de Bauru</v>
          </cell>
          <cell r="M3135" t="str">
            <v>Obra Contratada a Iniciar</v>
          </cell>
          <cell r="N3135">
            <v>2.0199999999999818</v>
          </cell>
        </row>
        <row r="3136">
          <cell r="F3136" t="str">
            <v>ARTESP</v>
          </cell>
          <cell r="J3136">
            <v>113344334.2032</v>
          </cell>
          <cell r="L3136" t="str">
            <v>RA de Ribeirão Preto</v>
          </cell>
          <cell r="M3136" t="str">
            <v>Obra Contratada a Iniciar</v>
          </cell>
          <cell r="N3136">
            <v>88</v>
          </cell>
        </row>
        <row r="3137">
          <cell r="F3137" t="str">
            <v>ARTESP</v>
          </cell>
          <cell r="J3137">
            <v>113344334.2032</v>
          </cell>
          <cell r="L3137" t="str">
            <v>RA de Ribeirão Preto</v>
          </cell>
          <cell r="M3137" t="str">
            <v>Obra Contratada a Iniciar</v>
          </cell>
          <cell r="N3137">
            <v>88</v>
          </cell>
        </row>
        <row r="3138">
          <cell r="F3138" t="str">
            <v>ARTESP</v>
          </cell>
          <cell r="J3138">
            <v>27752965.538899999</v>
          </cell>
          <cell r="L3138" t="str">
            <v>RA de Franca</v>
          </cell>
          <cell r="M3138" t="str">
            <v>Obra Contratada a Iniciar</v>
          </cell>
          <cell r="N3138">
            <v>28.6</v>
          </cell>
        </row>
        <row r="3139">
          <cell r="F3139" t="str">
            <v>ARTESP</v>
          </cell>
          <cell r="J3139">
            <v>27752965.538899999</v>
          </cell>
          <cell r="L3139" t="str">
            <v>RA de Franca</v>
          </cell>
          <cell r="M3139" t="str">
            <v>Obra Contratada a Iniciar</v>
          </cell>
          <cell r="N3139">
            <v>28.6</v>
          </cell>
        </row>
        <row r="3140">
          <cell r="F3140" t="str">
            <v>ARTESP</v>
          </cell>
          <cell r="J3140">
            <v>27752965.538899999</v>
          </cell>
          <cell r="L3140" t="str">
            <v>RA de Franca</v>
          </cell>
          <cell r="M3140" t="str">
            <v>Obra Contratada a Iniciar</v>
          </cell>
          <cell r="N3140">
            <v>28.6</v>
          </cell>
        </row>
        <row r="3141">
          <cell r="F3141" t="str">
            <v>ARTESP</v>
          </cell>
          <cell r="J3141">
            <v>5640024.7226999998</v>
          </cell>
          <cell r="L3141" t="str">
            <v>RA de Bauru</v>
          </cell>
          <cell r="M3141" t="str">
            <v>Obra Contratada a Iniciar</v>
          </cell>
          <cell r="N3141">
            <v>2.0199999999999818</v>
          </cell>
        </row>
        <row r="3142">
          <cell r="F3142" t="str">
            <v>ARTESP</v>
          </cell>
          <cell r="J3142">
            <v>8985877.5438000001</v>
          </cell>
          <cell r="L3142" t="str">
            <v>RA Central</v>
          </cell>
          <cell r="M3142" t="str">
            <v>Obra Contratada a Iniciar</v>
          </cell>
          <cell r="N3142">
            <v>12.6</v>
          </cell>
        </row>
        <row r="3143">
          <cell r="F3143" t="str">
            <v>ARTESP</v>
          </cell>
          <cell r="J3143">
            <v>172012005.45089999</v>
          </cell>
          <cell r="L3143" t="str">
            <v>RA Central</v>
          </cell>
          <cell r="M3143" t="str">
            <v>Obra Contratada a Iniciar</v>
          </cell>
          <cell r="N3143">
            <v>354.63</v>
          </cell>
        </row>
        <row r="3144">
          <cell r="F3144" t="str">
            <v>ARTESP</v>
          </cell>
          <cell r="J3144">
            <v>5639696.8855999997</v>
          </cell>
          <cell r="L3144" t="str">
            <v>RA de Bauru</v>
          </cell>
          <cell r="M3144" t="str">
            <v>Obra Contratada a Iniciar</v>
          </cell>
          <cell r="N3144">
            <v>4.62</v>
          </cell>
        </row>
        <row r="3145">
          <cell r="F3145" t="str">
            <v>ARTESP</v>
          </cell>
          <cell r="J3145">
            <v>4782159.2610999998</v>
          </cell>
          <cell r="L3145" t="str">
            <v>RA de Sorocaba</v>
          </cell>
          <cell r="M3145" t="str">
            <v>Obra Contratada a Iniciar</v>
          </cell>
          <cell r="N3145">
            <v>0</v>
          </cell>
        </row>
        <row r="3146">
          <cell r="F3146" t="str">
            <v>ARTESP</v>
          </cell>
          <cell r="J3146">
            <v>3489491.0085999998</v>
          </cell>
          <cell r="L3146" t="str">
            <v>RA de Sorocaba</v>
          </cell>
          <cell r="M3146" t="str">
            <v>Obra Contratada a Iniciar</v>
          </cell>
          <cell r="N3146">
            <v>0</v>
          </cell>
        </row>
        <row r="3147">
          <cell r="F3147" t="str">
            <v>ARTESP</v>
          </cell>
          <cell r="J3147">
            <v>2549529.0353000001</v>
          </cell>
          <cell r="L3147" t="str">
            <v>RA de Sorocaba</v>
          </cell>
          <cell r="M3147" t="str">
            <v>Obra Contratada a Iniciar</v>
          </cell>
          <cell r="N3147">
            <v>0</v>
          </cell>
        </row>
        <row r="3148">
          <cell r="F3148" t="str">
            <v>ARTESP</v>
          </cell>
          <cell r="J3148">
            <v>3489491.0085999998</v>
          </cell>
          <cell r="L3148" t="str">
            <v>RA de Sorocaba</v>
          </cell>
          <cell r="M3148" t="str">
            <v>Obra Contratada a Iniciar</v>
          </cell>
          <cell r="N3148">
            <v>0</v>
          </cell>
        </row>
        <row r="3149">
          <cell r="F3149" t="str">
            <v>ARTESP</v>
          </cell>
          <cell r="J3149">
            <v>3577451.2969</v>
          </cell>
          <cell r="L3149" t="str">
            <v>RA de Sorocaba</v>
          </cell>
          <cell r="M3149" t="str">
            <v>Obra Contratada a Iniciar</v>
          </cell>
          <cell r="N3149">
            <v>14.635000000000003</v>
          </cell>
        </row>
        <row r="3150">
          <cell r="F3150" t="str">
            <v>ARTESP</v>
          </cell>
          <cell r="J3150">
            <v>238496.73240000001</v>
          </cell>
          <cell r="L3150" t="str">
            <v>RA de Sorocaba</v>
          </cell>
          <cell r="M3150" t="str">
            <v>Obra Contratada a Iniciar</v>
          </cell>
          <cell r="N3150">
            <v>1.1600000000000108</v>
          </cell>
        </row>
        <row r="3151">
          <cell r="F3151" t="str">
            <v>ARTESP</v>
          </cell>
          <cell r="J3151">
            <v>2861960.9961000001</v>
          </cell>
          <cell r="L3151" t="str">
            <v>RA de Sorocaba</v>
          </cell>
          <cell r="M3151" t="str">
            <v>Obra Contratada a Iniciar</v>
          </cell>
          <cell r="N3151">
            <v>11.769999999999996</v>
          </cell>
        </row>
        <row r="3152">
          <cell r="F3152" t="str">
            <v>ARTESP</v>
          </cell>
          <cell r="J3152">
            <v>953987.03319999995</v>
          </cell>
          <cell r="L3152" t="str">
            <v>RA de Sorocaba</v>
          </cell>
          <cell r="M3152" t="str">
            <v>Obra Contratada a Iniciar</v>
          </cell>
          <cell r="N3152">
            <v>3.8250000000000033</v>
          </cell>
        </row>
        <row r="3153">
          <cell r="F3153" t="str">
            <v>ARTESP</v>
          </cell>
          <cell r="J3153">
            <v>1430980.4981</v>
          </cell>
          <cell r="L3153" t="str">
            <v>RA de Sorocaba</v>
          </cell>
          <cell r="M3153" t="str">
            <v>Obra Contratada a Iniciar</v>
          </cell>
          <cell r="N3153">
            <v>6.4749999999999943</v>
          </cell>
        </row>
        <row r="3154">
          <cell r="F3154" t="str">
            <v>ARTESP</v>
          </cell>
          <cell r="J3154">
            <v>953987.03319999995</v>
          </cell>
          <cell r="L3154" t="str">
            <v>RA de Sorocaba</v>
          </cell>
          <cell r="M3154" t="str">
            <v>Obra Contratada a Iniciar</v>
          </cell>
          <cell r="N3154">
            <v>4.0250000000000057</v>
          </cell>
        </row>
        <row r="3155">
          <cell r="F3155" t="str">
            <v>ARTESP</v>
          </cell>
          <cell r="J3155">
            <v>16784572.797499999</v>
          </cell>
          <cell r="L3155" t="str">
            <v>RA de Sorocaba</v>
          </cell>
          <cell r="M3155" t="str">
            <v>Obra Contratada a Iniciar</v>
          </cell>
          <cell r="N3155">
            <v>0</v>
          </cell>
        </row>
        <row r="3156">
          <cell r="F3156" t="str">
            <v>ARTESP</v>
          </cell>
          <cell r="J3156">
            <v>715490.30079999997</v>
          </cell>
          <cell r="L3156" t="str">
            <v>RA de Sorocaba</v>
          </cell>
          <cell r="M3156" t="str">
            <v>Obra Contratada a Iniciar</v>
          </cell>
          <cell r="N3156">
            <v>2.6700000000000017</v>
          </cell>
        </row>
        <row r="3157">
          <cell r="F3157" t="str">
            <v>ARTESP</v>
          </cell>
          <cell r="J3157">
            <v>2623464.2637</v>
          </cell>
          <cell r="L3157" t="str">
            <v>RA de Sorocaba</v>
          </cell>
          <cell r="M3157" t="str">
            <v>Obra Contratada a Iniciar</v>
          </cell>
          <cell r="N3157">
            <v>10.964999999999987</v>
          </cell>
        </row>
        <row r="3158">
          <cell r="F3158" t="str">
            <v>ARTESP</v>
          </cell>
          <cell r="J3158">
            <v>1430980.4981</v>
          </cell>
          <cell r="L3158" t="str">
            <v>RA de Sorocaba</v>
          </cell>
          <cell r="M3158" t="str">
            <v>Obra Contratada a Iniciar</v>
          </cell>
          <cell r="N3158">
            <v>30.254999999999995</v>
          </cell>
        </row>
        <row r="3159">
          <cell r="F3159" t="str">
            <v>ARTESP</v>
          </cell>
          <cell r="J3159">
            <v>1430980.4981</v>
          </cell>
          <cell r="L3159" t="str">
            <v>RA de Sorocaba</v>
          </cell>
          <cell r="M3159" t="str">
            <v>Obra Contratada a Iniciar</v>
          </cell>
          <cell r="N3159">
            <v>6.36</v>
          </cell>
        </row>
        <row r="3160">
          <cell r="F3160" t="str">
            <v>ARTESP</v>
          </cell>
          <cell r="J3160">
            <v>2146470.7988999998</v>
          </cell>
          <cell r="L3160" t="str">
            <v>RA de Sorocaba</v>
          </cell>
          <cell r="M3160" t="str">
            <v>Obra Contratada a Iniciar</v>
          </cell>
          <cell r="N3160">
            <v>9.3350000000000009</v>
          </cell>
        </row>
        <row r="3161">
          <cell r="F3161" t="str">
            <v>ARTESP</v>
          </cell>
          <cell r="J3161">
            <v>1430980.4981</v>
          </cell>
          <cell r="L3161" t="str">
            <v>RA de Sorocaba</v>
          </cell>
          <cell r="M3161" t="str">
            <v>Obra Contratada a Iniciar</v>
          </cell>
          <cell r="N3161">
            <v>6.165</v>
          </cell>
        </row>
        <row r="3162">
          <cell r="F3162" t="str">
            <v>ARTESP</v>
          </cell>
          <cell r="J3162">
            <v>476993.46480000002</v>
          </cell>
          <cell r="L3162" t="str">
            <v>RA de Sorocaba</v>
          </cell>
          <cell r="M3162" t="str">
            <v>Obra Contratada a Iniciar</v>
          </cell>
          <cell r="N3162">
            <v>2.0179999999999998</v>
          </cell>
        </row>
        <row r="3163">
          <cell r="F3163" t="str">
            <v>ARTESP</v>
          </cell>
          <cell r="J3163">
            <v>953987.03319999995</v>
          </cell>
          <cell r="L3163" t="str">
            <v>RA de Sorocaba</v>
          </cell>
          <cell r="M3163" t="str">
            <v>Obra Contratada a Iniciar</v>
          </cell>
          <cell r="N3163">
            <v>3.8370000000000002</v>
          </cell>
        </row>
        <row r="3164">
          <cell r="F3164" t="str">
            <v>ARTESP</v>
          </cell>
          <cell r="J3164">
            <v>238496.73240000001</v>
          </cell>
          <cell r="L3164" t="str">
            <v>RA de Sorocaba</v>
          </cell>
          <cell r="M3164" t="str">
            <v>Obra Contratada a Iniciar</v>
          </cell>
          <cell r="N3164">
            <v>1.2099999999999935</v>
          </cell>
        </row>
        <row r="3165">
          <cell r="F3165" t="str">
            <v>ARTESP</v>
          </cell>
          <cell r="J3165">
            <v>1430980.4981</v>
          </cell>
          <cell r="L3165" t="str">
            <v>RA de Sorocaba</v>
          </cell>
          <cell r="M3165" t="str">
            <v>Obra Contratada a Iniciar</v>
          </cell>
          <cell r="N3165">
            <v>5.519999999999996</v>
          </cell>
        </row>
        <row r="3166">
          <cell r="F3166" t="str">
            <v>ARTESP</v>
          </cell>
          <cell r="J3166">
            <v>662448.33660000004</v>
          </cell>
          <cell r="L3166" t="str">
            <v>RA de Registro</v>
          </cell>
          <cell r="M3166" t="str">
            <v>Obra Contratada a Iniciar</v>
          </cell>
          <cell r="N3166">
            <v>1.7450000000000043</v>
          </cell>
        </row>
        <row r="3167">
          <cell r="F3167" t="str">
            <v>ARTESP</v>
          </cell>
          <cell r="J3167">
            <v>705855357.74249995</v>
          </cell>
          <cell r="L3167" t="str">
            <v>RA de Sorocaba</v>
          </cell>
          <cell r="M3167" t="str">
            <v>Obra Contratada a Iniciar</v>
          </cell>
          <cell r="N3167">
            <v>460</v>
          </cell>
        </row>
        <row r="3168">
          <cell r="F3168" t="str">
            <v>ARTESP</v>
          </cell>
          <cell r="J3168">
            <v>3395718.9715999998</v>
          </cell>
          <cell r="L3168" t="str">
            <v>Região Metropolitana de São Paulo</v>
          </cell>
          <cell r="M3168" t="str">
            <v>Obra Contratada a Iniciar</v>
          </cell>
          <cell r="N3168">
            <v>0</v>
          </cell>
        </row>
        <row r="3169">
          <cell r="F3169" t="str">
            <v>ARTESP</v>
          </cell>
          <cell r="J3169">
            <v>39141513.305500001</v>
          </cell>
          <cell r="L3169" t="str">
            <v>RA de Sorocaba</v>
          </cell>
          <cell r="M3169" t="str">
            <v>Obra Contratada a Iniciar</v>
          </cell>
          <cell r="N3169">
            <v>3.7999999999999967</v>
          </cell>
        </row>
        <row r="3170">
          <cell r="F3170" t="str">
            <v>ARTESP</v>
          </cell>
          <cell r="J3170">
            <v>8255480.6172000002</v>
          </cell>
          <cell r="L3170" t="str">
            <v>RA de Sorocaba</v>
          </cell>
          <cell r="M3170" t="str">
            <v>Obra Contratada a Iniciar</v>
          </cell>
          <cell r="N3170">
            <v>0</v>
          </cell>
        </row>
        <row r="3171">
          <cell r="F3171" t="str">
            <v>ARTESP</v>
          </cell>
          <cell r="J3171">
            <v>1998319.2486</v>
          </cell>
          <cell r="L3171" t="str">
            <v>RA de Sorocaba</v>
          </cell>
          <cell r="M3171" t="str">
            <v>Obra Contratada a Iniciar</v>
          </cell>
          <cell r="N3171">
            <v>0</v>
          </cell>
        </row>
        <row r="3172">
          <cell r="F3172" t="str">
            <v>ARTESP</v>
          </cell>
          <cell r="J3172">
            <v>1986025.8896999999</v>
          </cell>
          <cell r="L3172" t="str">
            <v>RA de Sorocaba</v>
          </cell>
          <cell r="M3172" t="str">
            <v>Obra Contratada a Iniciar</v>
          </cell>
          <cell r="N3172">
            <v>0</v>
          </cell>
        </row>
        <row r="3173">
          <cell r="F3173" t="str">
            <v>ARTESP</v>
          </cell>
          <cell r="J3173">
            <v>3722756.8152000001</v>
          </cell>
          <cell r="L3173" t="str">
            <v>RA de Sorocaba</v>
          </cell>
          <cell r="M3173" t="str">
            <v>Obra Contratada a Iniciar</v>
          </cell>
          <cell r="N3173">
            <v>0</v>
          </cell>
        </row>
        <row r="3174">
          <cell r="F3174" t="str">
            <v>ARTESP</v>
          </cell>
          <cell r="J3174">
            <v>33782833.737300001</v>
          </cell>
          <cell r="L3174" t="str">
            <v>RA de Sorocaba</v>
          </cell>
          <cell r="M3174" t="str">
            <v>Obra Contratada a Iniciar</v>
          </cell>
          <cell r="N3174">
            <v>0</v>
          </cell>
        </row>
        <row r="3175">
          <cell r="F3175" t="str">
            <v>ARTESP</v>
          </cell>
          <cell r="J3175">
            <v>185451028.09740001</v>
          </cell>
          <cell r="L3175" t="str">
            <v>RA de Sorocaba</v>
          </cell>
          <cell r="M3175" t="str">
            <v>Obra Contratada a Iniciar</v>
          </cell>
        </row>
        <row r="3176">
          <cell r="F3176" t="str">
            <v>ARTESP</v>
          </cell>
          <cell r="J3176">
            <v>3970410.3596000001</v>
          </cell>
          <cell r="L3176" t="str">
            <v>RA de Sorocaba</v>
          </cell>
          <cell r="M3176" t="str">
            <v>Obra Contratada a Iniciar</v>
          </cell>
          <cell r="N3176">
            <v>0</v>
          </cell>
        </row>
        <row r="3177">
          <cell r="F3177" t="str">
            <v>ARTESP</v>
          </cell>
          <cell r="J3177">
            <v>40999685.177599996</v>
          </cell>
          <cell r="L3177" t="str">
            <v>RA de Sorocaba</v>
          </cell>
          <cell r="M3177" t="str">
            <v>Obra Contratada a Iniciar</v>
          </cell>
          <cell r="N3177">
            <v>4.019999999999996</v>
          </cell>
        </row>
        <row r="3178">
          <cell r="F3178" t="str">
            <v>ARTESP</v>
          </cell>
          <cell r="J3178">
            <v>2687085.9005</v>
          </cell>
          <cell r="L3178" t="str">
            <v>RA de Sorocaba</v>
          </cell>
          <cell r="M3178" t="str">
            <v>Obra Contratada a Iniciar</v>
          </cell>
          <cell r="N3178">
            <v>0</v>
          </cell>
        </row>
        <row r="3179">
          <cell r="F3179" t="str">
            <v>ARTESP</v>
          </cell>
          <cell r="J3179">
            <v>2769368.9303000001</v>
          </cell>
          <cell r="L3179" t="str">
            <v>RA de Sorocaba</v>
          </cell>
          <cell r="M3179" t="str">
            <v>Obra Contratada a Iniciar</v>
          </cell>
          <cell r="N3179">
            <v>0</v>
          </cell>
        </row>
        <row r="3180">
          <cell r="F3180" t="str">
            <v>ARTESP</v>
          </cell>
          <cell r="J3180">
            <v>3090280.5940999999</v>
          </cell>
          <cell r="L3180" t="str">
            <v>RA de Sorocaba</v>
          </cell>
          <cell r="M3180" t="str">
            <v>Obra Contratada a Iniciar</v>
          </cell>
          <cell r="N3180">
            <v>0</v>
          </cell>
        </row>
        <row r="3181">
          <cell r="F3181" t="str">
            <v>ARTESP</v>
          </cell>
          <cell r="J3181">
            <v>705855357.74249995</v>
          </cell>
          <cell r="L3181" t="str">
            <v>RA de Sorocaba</v>
          </cell>
          <cell r="M3181" t="str">
            <v>Obra Contratada a Iniciar</v>
          </cell>
          <cell r="N3181">
            <v>460</v>
          </cell>
        </row>
        <row r="3182">
          <cell r="F3182" t="str">
            <v>ARTESP</v>
          </cell>
          <cell r="J3182">
            <v>26894700.9034</v>
          </cell>
          <cell r="L3182" t="str">
            <v>RA de Sorocaba</v>
          </cell>
          <cell r="M3182" t="str">
            <v>Obra Contratada a Iniciar</v>
          </cell>
        </row>
        <row r="3183">
          <cell r="F3183" t="str">
            <v>ARTESP</v>
          </cell>
          <cell r="J3183">
            <v>705855357.74249995</v>
          </cell>
          <cell r="L3183" t="str">
            <v>RA de Sorocaba</v>
          </cell>
          <cell r="M3183" t="str">
            <v>Obra Contratada a Iniciar</v>
          </cell>
          <cell r="N3183">
            <v>460</v>
          </cell>
        </row>
        <row r="3184">
          <cell r="F3184" t="str">
            <v>ARTESP</v>
          </cell>
          <cell r="J3184">
            <v>2430960.1076000002</v>
          </cell>
          <cell r="L3184" t="str">
            <v>RA de Sorocaba</v>
          </cell>
          <cell r="M3184" t="str">
            <v>Obra Contratada a Iniciar</v>
          </cell>
          <cell r="N3184">
            <v>0</v>
          </cell>
        </row>
        <row r="3185">
          <cell r="F3185" t="str">
            <v>ARTESP</v>
          </cell>
          <cell r="J3185">
            <v>2861960.9961000001</v>
          </cell>
          <cell r="L3185" t="str">
            <v>RA de Sorocaba</v>
          </cell>
          <cell r="M3185" t="str">
            <v>Obra Contratada a Iniciar</v>
          </cell>
          <cell r="N3185">
            <v>12.049999999999995</v>
          </cell>
        </row>
        <row r="3186">
          <cell r="F3186" t="str">
            <v>ARTESP</v>
          </cell>
          <cell r="J3186">
            <v>238496.73240000001</v>
          </cell>
          <cell r="L3186" t="str">
            <v>RA de Sorocaba</v>
          </cell>
          <cell r="M3186" t="str">
            <v>Obra Contratada a Iniciar</v>
          </cell>
          <cell r="N3186">
            <v>0.89000000000000068</v>
          </cell>
        </row>
        <row r="3187">
          <cell r="F3187" t="str">
            <v>ARTESP</v>
          </cell>
          <cell r="J3187">
            <v>1430980.4981</v>
          </cell>
          <cell r="L3187" t="str">
            <v>RA de Sorocaba</v>
          </cell>
          <cell r="M3187" t="str">
            <v>Obra Contratada a Iniciar</v>
          </cell>
          <cell r="N3187">
            <v>5.6599999999999966</v>
          </cell>
        </row>
        <row r="3188">
          <cell r="F3188" t="str">
            <v>ARTESP</v>
          </cell>
          <cell r="J3188">
            <v>1430980.4981</v>
          </cell>
          <cell r="L3188" t="str">
            <v>RA de Sorocaba</v>
          </cell>
          <cell r="M3188" t="str">
            <v>Obra Contratada a Iniciar</v>
          </cell>
          <cell r="N3188">
            <v>31.83</v>
          </cell>
        </row>
        <row r="3189">
          <cell r="F3189" t="str">
            <v>ARTESP</v>
          </cell>
          <cell r="J3189">
            <v>1430980.4981</v>
          </cell>
          <cell r="L3189" t="str">
            <v>Região Metropolitana de São Paulo</v>
          </cell>
          <cell r="M3189" t="str">
            <v>Obra Contratada a Iniciar</v>
          </cell>
          <cell r="N3189">
            <v>5.9350000000000023</v>
          </cell>
        </row>
        <row r="3190">
          <cell r="F3190" t="str">
            <v>ARTESP</v>
          </cell>
          <cell r="J3190">
            <v>3338954.5644999999</v>
          </cell>
          <cell r="L3190" t="str">
            <v>RA de Registro</v>
          </cell>
          <cell r="M3190" t="str">
            <v>Obra Contratada a Iniciar</v>
          </cell>
          <cell r="N3190">
            <v>27.965000000000003</v>
          </cell>
        </row>
        <row r="3191">
          <cell r="F3191" t="str">
            <v>ARTESP</v>
          </cell>
          <cell r="J3191">
            <v>6335094.5423999997</v>
          </cell>
          <cell r="L3191" t="str">
            <v>RA de Sorocaba</v>
          </cell>
          <cell r="M3191" t="str">
            <v>Obra Contratada a Iniciar</v>
          </cell>
          <cell r="N3191">
            <v>0</v>
          </cell>
        </row>
        <row r="3192">
          <cell r="F3192" t="str">
            <v>ARTESP</v>
          </cell>
          <cell r="J3192">
            <v>6398155.8561000004</v>
          </cell>
          <cell r="L3192" t="str">
            <v>RA de Sorocaba</v>
          </cell>
          <cell r="M3192" t="str">
            <v>Obra Contratada a Iniciar</v>
          </cell>
          <cell r="N3192">
            <v>0</v>
          </cell>
        </row>
        <row r="3193">
          <cell r="F3193" t="str">
            <v>ARTESP</v>
          </cell>
          <cell r="J3193">
            <v>1194938.3374999999</v>
          </cell>
          <cell r="L3193" t="str">
            <v>RA de Sorocaba</v>
          </cell>
          <cell r="M3193" t="str">
            <v>Obra Contratada a Iniciar</v>
          </cell>
          <cell r="N3193">
            <v>0</v>
          </cell>
        </row>
        <row r="3194">
          <cell r="F3194" t="str">
            <v>ARTESP</v>
          </cell>
          <cell r="J3194">
            <v>6563.7042000000001</v>
          </cell>
          <cell r="L3194" t="str">
            <v>RA de Barretos</v>
          </cell>
          <cell r="M3194" t="str">
            <v>Obra Contratada a Iniciar</v>
          </cell>
          <cell r="N3194">
            <v>44.1</v>
          </cell>
        </row>
        <row r="3195">
          <cell r="F3195" t="str">
            <v>ARTESP</v>
          </cell>
          <cell r="J3195">
            <v>715490.30079999997</v>
          </cell>
          <cell r="L3195" t="str">
            <v>Região Metropolitana de São Paulo</v>
          </cell>
          <cell r="M3195" t="str">
            <v>Obra Contratada a Iniciar</v>
          </cell>
          <cell r="N3195">
            <v>3.365000000000002</v>
          </cell>
        </row>
        <row r="3196">
          <cell r="F3196" t="str">
            <v>ARTESP</v>
          </cell>
          <cell r="J3196">
            <v>29726982.990800001</v>
          </cell>
          <cell r="L3196" t="str">
            <v>RA de Sorocaba</v>
          </cell>
          <cell r="M3196" t="str">
            <v>Obra Contratada a Iniciar</v>
          </cell>
          <cell r="N3196">
            <v>0</v>
          </cell>
        </row>
        <row r="3197">
          <cell r="F3197" t="str">
            <v>ARTESP</v>
          </cell>
          <cell r="J3197">
            <v>15861497.135500001</v>
          </cell>
          <cell r="L3197" t="str">
            <v>RA de Sorocaba</v>
          </cell>
          <cell r="M3197" t="str">
            <v>Obra Contratada a Iniciar</v>
          </cell>
          <cell r="N3197">
            <v>0</v>
          </cell>
        </row>
        <row r="3198">
          <cell r="F3198" t="str">
            <v>ARTESP</v>
          </cell>
          <cell r="J3198">
            <v>9423828.0357000008</v>
          </cell>
          <cell r="L3198" t="str">
            <v>Região Metropolitana de São Paulo</v>
          </cell>
          <cell r="M3198" t="str">
            <v>Obra Contratada a Iniciar</v>
          </cell>
          <cell r="N3198">
            <v>0</v>
          </cell>
        </row>
        <row r="3199">
          <cell r="F3199" t="str">
            <v>ARTESP</v>
          </cell>
          <cell r="J3199">
            <v>3553221.1485000001</v>
          </cell>
          <cell r="L3199" t="str">
            <v>Região Metropolitana de São Paulo</v>
          </cell>
          <cell r="M3199" t="str">
            <v>Obra Contratada a Iniciar</v>
          </cell>
          <cell r="N3199">
            <v>0</v>
          </cell>
        </row>
        <row r="3200">
          <cell r="F3200" t="str">
            <v>ARTESP</v>
          </cell>
          <cell r="J3200">
            <v>94114458.657900006</v>
          </cell>
          <cell r="L3200" t="str">
            <v>RA de Sorocaba</v>
          </cell>
          <cell r="M3200" t="str">
            <v>Obra Contratada a Iniciar</v>
          </cell>
          <cell r="N3200">
            <v>0</v>
          </cell>
        </row>
        <row r="3201">
          <cell r="F3201" t="str">
            <v>ARTESP</v>
          </cell>
          <cell r="J3201">
            <v>19765565.412500001</v>
          </cell>
          <cell r="L3201" t="str">
            <v>RA de Sorocaba</v>
          </cell>
          <cell r="M3201" t="str">
            <v>Obra Contratada a Iniciar</v>
          </cell>
          <cell r="N3201">
            <v>0</v>
          </cell>
        </row>
        <row r="3202">
          <cell r="F3202" t="str">
            <v>ARTESP</v>
          </cell>
          <cell r="J3202">
            <v>6072256.4665999999</v>
          </cell>
          <cell r="L3202" t="str">
            <v>RA de Registro</v>
          </cell>
          <cell r="M3202" t="str">
            <v>Obra Contratada a Iniciar</v>
          </cell>
          <cell r="N3202">
            <v>0</v>
          </cell>
        </row>
        <row r="3203">
          <cell r="F3203" t="str">
            <v>ARTESP</v>
          </cell>
          <cell r="J3203">
            <v>1194938.3374999999</v>
          </cell>
          <cell r="L3203" t="str">
            <v>RA de Sorocaba</v>
          </cell>
          <cell r="M3203" t="str">
            <v>Obra Contratada a Iniciar</v>
          </cell>
          <cell r="N3203">
            <v>0</v>
          </cell>
        </row>
        <row r="3204">
          <cell r="F3204" t="str">
            <v>ARTESP</v>
          </cell>
          <cell r="J3204">
            <v>18396183.6105</v>
          </cell>
          <cell r="L3204" t="str">
            <v>RA de Sorocaba</v>
          </cell>
          <cell r="M3204" t="str">
            <v>Obra Contratada a Iniciar</v>
          </cell>
          <cell r="N3204">
            <v>0</v>
          </cell>
        </row>
        <row r="3205">
          <cell r="F3205" t="str">
            <v>ARTESP</v>
          </cell>
          <cell r="J3205">
            <v>715490.30079999997</v>
          </cell>
          <cell r="L3205" t="str">
            <v>Região Metropolitana de São Paulo</v>
          </cell>
          <cell r="M3205" t="str">
            <v>Obra Contratada a Iniciar</v>
          </cell>
          <cell r="N3205">
            <v>3.1550000000000011</v>
          </cell>
        </row>
        <row r="3206">
          <cell r="F3206" t="str">
            <v>ARTESP</v>
          </cell>
          <cell r="J3206">
            <v>3312241.4761000001</v>
          </cell>
          <cell r="L3206" t="str">
            <v>RA de Sorocaba</v>
          </cell>
          <cell r="M3206" t="str">
            <v>Obra Contratada a Iniciar</v>
          </cell>
          <cell r="N3206">
            <v>11.8</v>
          </cell>
        </row>
        <row r="3207">
          <cell r="F3207" t="str">
            <v>ARTESP</v>
          </cell>
          <cell r="J3207">
            <v>662448.33660000004</v>
          </cell>
          <cell r="L3207" t="str">
            <v>RA de Sorocaba</v>
          </cell>
          <cell r="M3207" t="str">
            <v>Obra Contratada a Iniciar</v>
          </cell>
          <cell r="N3207">
            <v>2.4950000000000001</v>
          </cell>
        </row>
        <row r="3208">
          <cell r="F3208" t="str">
            <v>ARTESP</v>
          </cell>
          <cell r="J3208">
            <v>2384967.5312999999</v>
          </cell>
          <cell r="L3208" t="str">
            <v>RA de Sorocaba</v>
          </cell>
          <cell r="M3208" t="str">
            <v>Obra Contratada a Iniciar</v>
          </cell>
          <cell r="N3208">
            <v>9.625</v>
          </cell>
        </row>
        <row r="3209">
          <cell r="F3209" t="str">
            <v>ARTESP</v>
          </cell>
          <cell r="J3209">
            <v>476993.46480000002</v>
          </cell>
          <cell r="L3209" t="str">
            <v>RA de Sorocaba</v>
          </cell>
          <cell r="M3209" t="str">
            <v>Obra Contratada a Iniciar</v>
          </cell>
          <cell r="N3209">
            <v>1.8349999999999935</v>
          </cell>
        </row>
        <row r="3210">
          <cell r="F3210" t="str">
            <v>ARTESP</v>
          </cell>
          <cell r="J3210">
            <v>953987.03319999995</v>
          </cell>
          <cell r="L3210" t="str">
            <v>RA de Sorocaba</v>
          </cell>
          <cell r="M3210" t="str">
            <v>Obra Contratada a Iniciar</v>
          </cell>
          <cell r="N3210">
            <v>3.9149999999999991</v>
          </cell>
        </row>
        <row r="3211">
          <cell r="F3211" t="str">
            <v>ARTESP</v>
          </cell>
          <cell r="J3211">
            <v>2146470.7988999998</v>
          </cell>
          <cell r="L3211" t="str">
            <v>RA de Sorocaba</v>
          </cell>
          <cell r="M3211" t="str">
            <v>Obra Contratada a Iniciar</v>
          </cell>
          <cell r="N3211">
            <v>9</v>
          </cell>
        </row>
        <row r="3212">
          <cell r="F3212" t="str">
            <v>ARTESP</v>
          </cell>
          <cell r="J3212">
            <v>68103769.611599997</v>
          </cell>
          <cell r="L3212" t="str">
            <v>RA de Sorocaba</v>
          </cell>
          <cell r="M3212" t="str">
            <v>Obra Contratada a Iniciar</v>
          </cell>
          <cell r="N3212">
            <v>6.480000000000004</v>
          </cell>
        </row>
        <row r="3213">
          <cell r="F3213" t="str">
            <v>ARTESP</v>
          </cell>
          <cell r="J3213">
            <v>3489491.0085999998</v>
          </cell>
          <cell r="L3213" t="str">
            <v>RA de Sorocaba</v>
          </cell>
          <cell r="M3213" t="str">
            <v>Obra Contratada a Iniciar</v>
          </cell>
          <cell r="N3213">
            <v>0</v>
          </cell>
        </row>
        <row r="3214">
          <cell r="F3214" t="str">
            <v>ARTESP</v>
          </cell>
          <cell r="J3214">
            <v>17223655.509799998</v>
          </cell>
          <cell r="L3214" t="str">
            <v>RA de Sorocaba</v>
          </cell>
          <cell r="M3214" t="str">
            <v>Obra Contratada a Iniciar</v>
          </cell>
          <cell r="N3214">
            <v>26.085999999999999</v>
          </cell>
        </row>
        <row r="3215">
          <cell r="F3215" t="str">
            <v>ARTESP</v>
          </cell>
          <cell r="J3215">
            <v>1324896.5697000001</v>
          </cell>
          <cell r="L3215" t="str">
            <v>RA de Sorocaba</v>
          </cell>
          <cell r="M3215" t="str">
            <v>Obra Contratada a Iniciar</v>
          </cell>
          <cell r="N3215">
            <v>1.9200000000000017</v>
          </cell>
        </row>
        <row r="3216">
          <cell r="F3216" t="str">
            <v>ARTESP</v>
          </cell>
          <cell r="J3216">
            <v>1324896.5697000001</v>
          </cell>
          <cell r="L3216" t="str">
            <v>RA de Sorocaba</v>
          </cell>
          <cell r="M3216" t="str">
            <v>Obra Contratada a Iniciar</v>
          </cell>
          <cell r="N3216">
            <v>2.1800000000000068</v>
          </cell>
        </row>
        <row r="3217">
          <cell r="F3217" t="str">
            <v>ARTESP</v>
          </cell>
          <cell r="J3217">
            <v>280731904.93089998</v>
          </cell>
          <cell r="L3217" t="str">
            <v>RA de Sorocaba</v>
          </cell>
          <cell r="M3217" t="str">
            <v>Obra Contratada a Iniciar</v>
          </cell>
          <cell r="N3217">
            <v>23.980000000000004</v>
          </cell>
        </row>
        <row r="3218">
          <cell r="F3218" t="str">
            <v>ARTESP</v>
          </cell>
          <cell r="J3218">
            <v>5299586.2789000003</v>
          </cell>
          <cell r="L3218" t="str">
            <v>RA de Sorocaba</v>
          </cell>
          <cell r="M3218" t="str">
            <v>Obra Contratada a Iniciar</v>
          </cell>
          <cell r="N3218">
            <v>3.8250000000000033</v>
          </cell>
        </row>
        <row r="3219">
          <cell r="F3219" t="str">
            <v>ARTESP</v>
          </cell>
          <cell r="J3219">
            <v>8611827.7548999991</v>
          </cell>
          <cell r="L3219" t="str">
            <v>RA de Sorocaba</v>
          </cell>
          <cell r="M3219" t="str">
            <v>Obra Contratada a Iniciar</v>
          </cell>
          <cell r="N3219">
            <v>13.420000000000002</v>
          </cell>
        </row>
        <row r="3220">
          <cell r="F3220" t="str">
            <v>ARTESP</v>
          </cell>
          <cell r="J3220">
            <v>2649793.1394000002</v>
          </cell>
          <cell r="L3220" t="str">
            <v>RA de Sorocaba</v>
          </cell>
          <cell r="M3220" t="str">
            <v>Obra Contratada a Iniciar</v>
          </cell>
          <cell r="N3220">
            <v>4.164999999999992</v>
          </cell>
        </row>
        <row r="3221">
          <cell r="F3221" t="str">
            <v>ARTESP</v>
          </cell>
          <cell r="J3221">
            <v>5299586.2789000003</v>
          </cell>
          <cell r="L3221" t="str">
            <v>RA de Sorocaba</v>
          </cell>
          <cell r="M3221" t="str">
            <v>Obra Contratada a Iniciar</v>
          </cell>
          <cell r="N3221">
            <v>20.065000000000012</v>
          </cell>
        </row>
        <row r="3222">
          <cell r="F3222" t="str">
            <v>ARTESP</v>
          </cell>
          <cell r="J3222">
            <v>4717993.6594000002</v>
          </cell>
          <cell r="L3222" t="str">
            <v>RA de Sorocaba</v>
          </cell>
          <cell r="M3222" t="str">
            <v>Obra Contratada a Iniciar</v>
          </cell>
          <cell r="N3222">
            <v>0</v>
          </cell>
        </row>
        <row r="3223">
          <cell r="F3223" t="str">
            <v>ARTESP</v>
          </cell>
          <cell r="J3223">
            <v>662448.33660000004</v>
          </cell>
          <cell r="L3223" t="str">
            <v>RA de Sorocaba</v>
          </cell>
          <cell r="M3223" t="str">
            <v>Obra Contratada a Iniciar</v>
          </cell>
          <cell r="N3223">
            <v>3.35</v>
          </cell>
        </row>
        <row r="3224">
          <cell r="F3224" t="str">
            <v>ARTESP</v>
          </cell>
          <cell r="J3224">
            <v>662448.33660000004</v>
          </cell>
          <cell r="L3224" t="str">
            <v>RA de Sorocaba</v>
          </cell>
          <cell r="M3224" t="str">
            <v>Obra Contratada a Iniciar</v>
          </cell>
          <cell r="N3224">
            <v>3.4</v>
          </cell>
        </row>
        <row r="3225">
          <cell r="F3225" t="str">
            <v>ARTESP</v>
          </cell>
          <cell r="J3225">
            <v>2165276.3103999998</v>
          </cell>
          <cell r="L3225" t="str">
            <v>RA de Sorocaba</v>
          </cell>
          <cell r="M3225" t="str">
            <v>Obra Contratada a Iniciar</v>
          </cell>
          <cell r="N3225">
            <v>0</v>
          </cell>
        </row>
        <row r="3226">
          <cell r="F3226" t="str">
            <v>ARTESP</v>
          </cell>
          <cell r="J3226">
            <v>2066947.9717999999</v>
          </cell>
          <cell r="L3226" t="str">
            <v>RA de Sorocaba</v>
          </cell>
          <cell r="M3226" t="str">
            <v>Obra Contratada a Iniciar</v>
          </cell>
          <cell r="N3226">
            <v>0</v>
          </cell>
        </row>
        <row r="3227">
          <cell r="F3227" t="str">
            <v>ARTESP</v>
          </cell>
          <cell r="J3227">
            <v>3863184.5605000001</v>
          </cell>
          <cell r="L3227" t="str">
            <v>RA de Sorocaba</v>
          </cell>
          <cell r="M3227" t="str">
            <v>Obra Contratada a Iniciar</v>
          </cell>
          <cell r="N3227">
            <v>0</v>
          </cell>
        </row>
        <row r="3228">
          <cell r="F3228" t="str">
            <v>ARTESP</v>
          </cell>
          <cell r="J3228">
            <v>3007577.3220000002</v>
          </cell>
          <cell r="L3228" t="str">
            <v>RA de Sorocaba</v>
          </cell>
          <cell r="M3228" t="str">
            <v>Obra Contratada a Iniciar</v>
          </cell>
          <cell r="N3228">
            <v>0</v>
          </cell>
        </row>
        <row r="3229">
          <cell r="F3229" t="str">
            <v>ARTESP</v>
          </cell>
          <cell r="J3229">
            <v>34197757.532300003</v>
          </cell>
          <cell r="L3229" t="str">
            <v>RA de Sorocaba</v>
          </cell>
          <cell r="M3229" t="str">
            <v>Obra Contratada a Iniciar</v>
          </cell>
          <cell r="N3229">
            <v>28.999999999999982</v>
          </cell>
        </row>
        <row r="3230">
          <cell r="F3230" t="str">
            <v>ARTESP</v>
          </cell>
          <cell r="J3230">
            <v>285772186.2141</v>
          </cell>
          <cell r="L3230" t="str">
            <v>RA de Sorocaba</v>
          </cell>
          <cell r="M3230" t="str">
            <v>Obra Contratada a Iniciar</v>
          </cell>
          <cell r="N3230">
            <v>30.260000000000019</v>
          </cell>
        </row>
        <row r="3231">
          <cell r="F3231" t="str">
            <v>ARTESP</v>
          </cell>
          <cell r="J3231">
            <v>2549529.0353000001</v>
          </cell>
          <cell r="L3231" t="str">
            <v>RA de Sorocaba</v>
          </cell>
          <cell r="M3231" t="str">
            <v>Obra Contratada a Iniciar</v>
          </cell>
          <cell r="N3231">
            <v>0</v>
          </cell>
        </row>
        <row r="3232">
          <cell r="F3232" t="str">
            <v>ARTESP</v>
          </cell>
          <cell r="J3232">
            <v>3270862.6623999998</v>
          </cell>
          <cell r="L3232" t="str">
            <v>RA de Sorocaba</v>
          </cell>
          <cell r="M3232" t="str">
            <v>Obra Contratada a Iniciar</v>
          </cell>
          <cell r="N3232">
            <v>0</v>
          </cell>
        </row>
        <row r="3233">
          <cell r="F3233" t="str">
            <v>ARTESP</v>
          </cell>
          <cell r="J3233">
            <v>1202665.7662</v>
          </cell>
          <cell r="L3233" t="str">
            <v>RA de Sorocaba</v>
          </cell>
          <cell r="M3233" t="str">
            <v>Obra Contratada a Iniciar</v>
          </cell>
          <cell r="N3233">
            <v>0</v>
          </cell>
        </row>
        <row r="3234">
          <cell r="F3234" t="str">
            <v>ARTESP</v>
          </cell>
          <cell r="J3234">
            <v>6571895.8104999997</v>
          </cell>
          <cell r="L3234" t="str">
            <v>RA de Sorocaba</v>
          </cell>
          <cell r="M3234" t="str">
            <v>Obra Contratada a Iniciar</v>
          </cell>
          <cell r="N3234">
            <v>0</v>
          </cell>
        </row>
        <row r="3235">
          <cell r="F3235" t="str">
            <v>ARTESP</v>
          </cell>
          <cell r="J3235">
            <v>18957935.797699999</v>
          </cell>
          <cell r="L3235" t="str">
            <v>RA de Sorocaba</v>
          </cell>
          <cell r="M3235" t="str">
            <v>Obra Contratada a Iniciar</v>
          </cell>
          <cell r="N3235">
            <v>0</v>
          </cell>
        </row>
        <row r="3236">
          <cell r="F3236" t="str">
            <v>ARTESP</v>
          </cell>
          <cell r="J3236">
            <v>45860612.299500003</v>
          </cell>
          <cell r="L3236" t="str">
            <v>RA de Sorocaba</v>
          </cell>
          <cell r="M3236" t="str">
            <v>Obra Contratada a Iniciar</v>
          </cell>
          <cell r="N3236">
            <v>9.34</v>
          </cell>
        </row>
        <row r="3237">
          <cell r="F3237" t="str">
            <v>ARTESP</v>
          </cell>
          <cell r="J3237">
            <v>105775161.17110001</v>
          </cell>
          <cell r="L3237" t="str">
            <v>RA de Sorocaba</v>
          </cell>
          <cell r="M3237" t="str">
            <v>Obra Contratada a Iniciar</v>
          </cell>
          <cell r="N3237">
            <v>14.64</v>
          </cell>
        </row>
        <row r="3238">
          <cell r="F3238" t="str">
            <v>ARTESP</v>
          </cell>
          <cell r="J3238">
            <v>3553891.1137000001</v>
          </cell>
          <cell r="L3238" t="str">
            <v>RA de Sorocaba</v>
          </cell>
          <cell r="M3238" t="str">
            <v>Obra Contratada a Iniciar</v>
          </cell>
          <cell r="N3238">
            <v>0</v>
          </cell>
        </row>
        <row r="3239">
          <cell r="F3239" t="str">
            <v>ARTESP</v>
          </cell>
          <cell r="J3239">
            <v>6200915.5607000003</v>
          </cell>
          <cell r="L3239" t="str">
            <v>RA de Sorocaba</v>
          </cell>
          <cell r="M3239" t="str">
            <v>Obra Contratada a Iniciar</v>
          </cell>
          <cell r="N3239">
            <v>26.085999999999999</v>
          </cell>
        </row>
        <row r="3240">
          <cell r="F3240" t="str">
            <v>ARTESP</v>
          </cell>
          <cell r="J3240">
            <v>3745667.74</v>
          </cell>
          <cell r="L3240" t="str">
            <v>RA de Sorocaba</v>
          </cell>
          <cell r="M3240" t="str">
            <v>Obra Contratada a Iniciar</v>
          </cell>
          <cell r="N3240">
            <v>0</v>
          </cell>
        </row>
        <row r="3241">
          <cell r="F3241" t="str">
            <v>ARTESP</v>
          </cell>
          <cell r="J3241">
            <v>11695844.1591</v>
          </cell>
          <cell r="L3241" t="str">
            <v>RA de Sorocaba</v>
          </cell>
          <cell r="M3241" t="str">
            <v>Obra Contratada a Iniciar</v>
          </cell>
          <cell r="N3241">
            <v>0</v>
          </cell>
        </row>
        <row r="3242">
          <cell r="F3242" t="str">
            <v>ARTESP</v>
          </cell>
          <cell r="J3242">
            <v>17190324.6646</v>
          </cell>
          <cell r="L3242" t="str">
            <v>RA de Sorocaba</v>
          </cell>
          <cell r="M3242" t="str">
            <v>Obra Contratada a Iniciar</v>
          </cell>
          <cell r="N3242">
            <v>0</v>
          </cell>
        </row>
        <row r="3243">
          <cell r="F3243" t="str">
            <v>ARTESP</v>
          </cell>
          <cell r="J3243">
            <v>3143783.2823000001</v>
          </cell>
          <cell r="L3243" t="str">
            <v>RA de Sorocaba</v>
          </cell>
          <cell r="M3243" t="str">
            <v>Obra Contratada a Iniciar</v>
          </cell>
          <cell r="N3243">
            <v>0</v>
          </cell>
        </row>
        <row r="3244">
          <cell r="F3244" t="str">
            <v>ARTESP</v>
          </cell>
          <cell r="J3244">
            <v>3653079.8155</v>
          </cell>
          <cell r="L3244" t="str">
            <v>RA de Sorocaba</v>
          </cell>
          <cell r="M3244" t="str">
            <v>Obra Contratada a Iniciar</v>
          </cell>
          <cell r="N3244">
            <v>0</v>
          </cell>
        </row>
        <row r="3245">
          <cell r="F3245" t="str">
            <v>ARTESP</v>
          </cell>
          <cell r="J3245">
            <v>2265024.5071999999</v>
          </cell>
          <cell r="L3245" t="str">
            <v>RA de Sorocaba</v>
          </cell>
          <cell r="M3245" t="str">
            <v>Obra Contratada a Iniciar</v>
          </cell>
          <cell r="N3245">
            <v>0</v>
          </cell>
        </row>
        <row r="3246">
          <cell r="F3246" t="str">
            <v>ARTESP</v>
          </cell>
          <cell r="J3246">
            <v>32439377.962299999</v>
          </cell>
          <cell r="L3246" t="str">
            <v>RA de Sorocaba</v>
          </cell>
          <cell r="M3246" t="str">
            <v>Obra Contratada a Iniciar</v>
          </cell>
          <cell r="N3246">
            <v>6.36</v>
          </cell>
        </row>
        <row r="3247">
          <cell r="F3247" t="str">
            <v>ARTESP</v>
          </cell>
          <cell r="J3247">
            <v>102911072.5618</v>
          </cell>
          <cell r="L3247" t="str">
            <v>Região Metropolitana de São Paulo</v>
          </cell>
          <cell r="M3247" t="str">
            <v>Obra Contratada a Iniciar</v>
          </cell>
          <cell r="N3247">
            <v>12.450000000000005</v>
          </cell>
        </row>
        <row r="3248">
          <cell r="F3248" t="str">
            <v>ARTESP</v>
          </cell>
          <cell r="J3248">
            <v>17428093.867199998</v>
          </cell>
          <cell r="L3248" t="str">
            <v>RA de Sorocaba</v>
          </cell>
          <cell r="M3248" t="str">
            <v>Obra Contratada a Iniciar</v>
          </cell>
          <cell r="N3248">
            <v>2.5</v>
          </cell>
        </row>
        <row r="3249">
          <cell r="F3249" t="str">
            <v>ARTESP</v>
          </cell>
          <cell r="J3249">
            <v>3707082.1562999999</v>
          </cell>
          <cell r="L3249" t="str">
            <v>RA de Sorocaba</v>
          </cell>
          <cell r="M3249" t="str">
            <v>Obra Contratada a Iniciar</v>
          </cell>
          <cell r="N3249">
            <v>0</v>
          </cell>
        </row>
        <row r="3250">
          <cell r="F3250" t="str">
            <v>ARTESP</v>
          </cell>
          <cell r="J3250">
            <v>3707082.1562999999</v>
          </cell>
          <cell r="L3250" t="str">
            <v>RA de Sorocaba</v>
          </cell>
          <cell r="M3250" t="str">
            <v>Obra Contratada a Iniciar</v>
          </cell>
          <cell r="N3250">
            <v>0</v>
          </cell>
        </row>
        <row r="3251">
          <cell r="F3251" t="str">
            <v>ARTESP</v>
          </cell>
          <cell r="J3251">
            <v>3553891.1137000001</v>
          </cell>
          <cell r="L3251" t="str">
            <v>RA de Sorocaba</v>
          </cell>
          <cell r="M3251" t="str">
            <v>Obra Contratada a Iniciar</v>
          </cell>
          <cell r="N3251">
            <v>0</v>
          </cell>
        </row>
        <row r="3252">
          <cell r="F3252" t="str">
            <v>ARTESP</v>
          </cell>
          <cell r="J3252">
            <v>3553891.1137000001</v>
          </cell>
          <cell r="L3252" t="str">
            <v>RA de Sorocaba</v>
          </cell>
          <cell r="M3252" t="str">
            <v>Obra Contratada a Iniciar</v>
          </cell>
          <cell r="N3252">
            <v>0</v>
          </cell>
        </row>
        <row r="3253">
          <cell r="F3253" t="str">
            <v>ARTESP</v>
          </cell>
          <cell r="J3253">
            <v>3553891.1137000001</v>
          </cell>
          <cell r="L3253" t="str">
            <v>RA de Sorocaba</v>
          </cell>
          <cell r="M3253" t="str">
            <v>Obra Contratada a Iniciar</v>
          </cell>
          <cell r="N3253">
            <v>0</v>
          </cell>
        </row>
        <row r="3254">
          <cell r="F3254" t="str">
            <v>ARTESP</v>
          </cell>
          <cell r="J3254">
            <v>2549529.0353000001</v>
          </cell>
          <cell r="L3254" t="str">
            <v>RA de Sorocaba</v>
          </cell>
          <cell r="M3254" t="str">
            <v>Obra Contratada a Iniciar</v>
          </cell>
          <cell r="N3254">
            <v>0</v>
          </cell>
        </row>
        <row r="3255">
          <cell r="F3255" t="str">
            <v>ARTESP</v>
          </cell>
          <cell r="J3255">
            <v>1858810.6736999999</v>
          </cell>
          <cell r="L3255" t="str">
            <v>RA de Sorocaba</v>
          </cell>
          <cell r="M3255" t="str">
            <v>Obra Contratada a Iniciar</v>
          </cell>
          <cell r="N3255">
            <v>0</v>
          </cell>
        </row>
        <row r="3256">
          <cell r="F3256" t="str">
            <v>ARTESP</v>
          </cell>
          <cell r="J3256">
            <v>22698003.204500001</v>
          </cell>
          <cell r="L3256" t="str">
            <v>RA de Sorocaba</v>
          </cell>
          <cell r="M3256" t="str">
            <v>Obra Contratada a Iniciar</v>
          </cell>
          <cell r="N3256">
            <v>0</v>
          </cell>
        </row>
        <row r="3257">
          <cell r="F3257" t="str">
            <v>ARTESP</v>
          </cell>
          <cell r="J3257">
            <v>3835882.2629</v>
          </cell>
          <cell r="L3257" t="str">
            <v>RA de Sorocaba</v>
          </cell>
          <cell r="M3257" t="str">
            <v>Obra Contratada a Iniciar</v>
          </cell>
          <cell r="N3257">
            <v>0</v>
          </cell>
        </row>
        <row r="3258">
          <cell r="F3258" t="str">
            <v>ARTESP</v>
          </cell>
          <cell r="J3258">
            <v>71379581.381699994</v>
          </cell>
          <cell r="L3258" t="str">
            <v>RA de Sorocaba</v>
          </cell>
          <cell r="M3258" t="str">
            <v>Obra Contratada a Iniciar</v>
          </cell>
          <cell r="N3258">
            <v>10.959999999999994</v>
          </cell>
        </row>
        <row r="3259">
          <cell r="F3259" t="str">
            <v>ARTESP</v>
          </cell>
          <cell r="J3259">
            <v>7949379.4183</v>
          </cell>
          <cell r="L3259" t="str">
            <v>RA de Sorocaba</v>
          </cell>
          <cell r="M3259" t="str">
            <v>Obra Contratada a Iniciar</v>
          </cell>
          <cell r="N3259">
            <v>30.254999999999995</v>
          </cell>
        </row>
        <row r="3260">
          <cell r="F3260" t="str">
            <v>ARTESP</v>
          </cell>
          <cell r="J3260">
            <v>41960580.171899997</v>
          </cell>
          <cell r="L3260" t="str">
            <v>RA de Sorocaba</v>
          </cell>
          <cell r="M3260" t="str">
            <v>Obra Contratada a Iniciar</v>
          </cell>
          <cell r="N3260">
            <v>6.4099999999999966</v>
          </cell>
        </row>
        <row r="3261">
          <cell r="F3261" t="str">
            <v>ARTESP</v>
          </cell>
          <cell r="J3261">
            <v>100468559.2562</v>
          </cell>
          <cell r="L3261" t="str">
            <v>RA de Sorocaba</v>
          </cell>
          <cell r="M3261" t="str">
            <v>Obra Contratada a Iniciar</v>
          </cell>
          <cell r="N3261">
            <v>12.049999999999995</v>
          </cell>
        </row>
        <row r="3262">
          <cell r="F3262" t="str">
            <v>ARTESP</v>
          </cell>
          <cell r="J3262">
            <v>39528883.941299997</v>
          </cell>
          <cell r="L3262" t="str">
            <v>RA de Sorocaba</v>
          </cell>
          <cell r="M3262" t="str">
            <v>Obra Contratada a Iniciar</v>
          </cell>
          <cell r="N3262">
            <v>5.6700000000000017</v>
          </cell>
        </row>
        <row r="3263">
          <cell r="F3263" t="str">
            <v>ARTESP</v>
          </cell>
          <cell r="J3263">
            <v>37208342.087800004</v>
          </cell>
          <cell r="L3263" t="str">
            <v>RA de Sorocaba</v>
          </cell>
          <cell r="M3263" t="str">
            <v>Obra Contratada a Iniciar</v>
          </cell>
          <cell r="N3263">
            <v>3.35</v>
          </cell>
        </row>
        <row r="3264">
          <cell r="F3264" t="str">
            <v>ARTESP</v>
          </cell>
          <cell r="J3264">
            <v>2893404.2189000002</v>
          </cell>
          <cell r="L3264" t="str">
            <v>RA de Sorocaba</v>
          </cell>
          <cell r="M3264" t="str">
            <v>Obra Contratada a Iniciar</v>
          </cell>
          <cell r="N3264">
            <v>0</v>
          </cell>
        </row>
        <row r="3265">
          <cell r="F3265" t="str">
            <v>ARTESP</v>
          </cell>
          <cell r="J3265">
            <v>25557819.1939</v>
          </cell>
          <cell r="L3265" t="str">
            <v>RA de Sorocaba</v>
          </cell>
          <cell r="M3265" t="str">
            <v>Obra Contratada a Iniciar</v>
          </cell>
          <cell r="N3265">
            <v>4.1599999999999966</v>
          </cell>
        </row>
        <row r="3266">
          <cell r="F3266" t="str">
            <v>ARTESP</v>
          </cell>
          <cell r="J3266">
            <v>3993335.0543999998</v>
          </cell>
          <cell r="L3266" t="str">
            <v>RA de Sorocaba</v>
          </cell>
          <cell r="M3266" t="str">
            <v>Obra Contratada a Iniciar</v>
          </cell>
          <cell r="N3266">
            <v>0</v>
          </cell>
        </row>
        <row r="3267">
          <cell r="F3267" t="str">
            <v>ARTESP</v>
          </cell>
          <cell r="J3267">
            <v>278039.10820000002</v>
          </cell>
          <cell r="L3267" t="str">
            <v>RA Central</v>
          </cell>
          <cell r="M3267" t="str">
            <v>Obra Contratada a Iniciar</v>
          </cell>
          <cell r="N3267">
            <v>0.57999999999999996</v>
          </cell>
        </row>
        <row r="3268">
          <cell r="F3268" t="str">
            <v>ARTESP</v>
          </cell>
          <cell r="J3268">
            <v>4031573.3868</v>
          </cell>
          <cell r="L3268" t="str">
            <v>RA de Sorocaba</v>
          </cell>
          <cell r="M3268" t="str">
            <v>Obra Contratada a Iniciar</v>
          </cell>
          <cell r="N3268">
            <v>0</v>
          </cell>
        </row>
        <row r="3269">
          <cell r="F3269" t="str">
            <v>ARTESP</v>
          </cell>
          <cell r="J3269">
            <v>4803310.0131000001</v>
          </cell>
          <cell r="L3269" t="str">
            <v>RA de Sorocaba</v>
          </cell>
          <cell r="M3269" t="str">
            <v>Obra Contratada a Iniciar</v>
          </cell>
          <cell r="N3269">
            <v>0</v>
          </cell>
        </row>
        <row r="3270">
          <cell r="F3270" t="str">
            <v>ARTESP</v>
          </cell>
          <cell r="J3270">
            <v>1852340.2450000001</v>
          </cell>
          <cell r="L3270" t="str">
            <v>RA de Sorocaba</v>
          </cell>
          <cell r="M3270" t="str">
            <v>Obra Contratada a Iniciar</v>
          </cell>
          <cell r="N3270">
            <v>0</v>
          </cell>
        </row>
        <row r="3271">
          <cell r="F3271" t="str">
            <v>ARTESP</v>
          </cell>
          <cell r="J3271">
            <v>1194938.3374999999</v>
          </cell>
          <cell r="L3271" t="str">
            <v>RA de Sorocaba</v>
          </cell>
          <cell r="M3271" t="str">
            <v>Obra Contratada a Iniciar</v>
          </cell>
          <cell r="N3271">
            <v>0</v>
          </cell>
        </row>
        <row r="3272">
          <cell r="F3272" t="str">
            <v>ARTESP</v>
          </cell>
          <cell r="J3272">
            <v>8259324.7119000005</v>
          </cell>
          <cell r="L3272" t="str">
            <v>RA de Sorocaba</v>
          </cell>
          <cell r="M3272" t="str">
            <v>Obra Contratada a Iniciar</v>
          </cell>
          <cell r="N3272">
            <v>0</v>
          </cell>
        </row>
        <row r="3273">
          <cell r="F3273" t="str">
            <v>ARTESP</v>
          </cell>
          <cell r="J3273">
            <v>11739136.271500001</v>
          </cell>
          <cell r="L3273" t="str">
            <v>RA de Sorocaba</v>
          </cell>
          <cell r="M3273" t="str">
            <v>Obra Contratada a Iniciar</v>
          </cell>
          <cell r="N3273">
            <v>0</v>
          </cell>
        </row>
        <row r="3274">
          <cell r="F3274" t="str">
            <v>ARTESP</v>
          </cell>
          <cell r="J3274">
            <v>7442299.5369999995</v>
          </cell>
          <cell r="L3274" t="str">
            <v>RA de Sorocaba</v>
          </cell>
          <cell r="M3274" t="str">
            <v>Obra Contratada a Iniciar</v>
          </cell>
          <cell r="N3274">
            <v>0</v>
          </cell>
        </row>
        <row r="3275">
          <cell r="F3275" t="str">
            <v>ARTESP</v>
          </cell>
          <cell r="J3275">
            <v>8980849.0477000009</v>
          </cell>
          <cell r="L3275" t="str">
            <v>RA de Sorocaba</v>
          </cell>
          <cell r="M3275" t="str">
            <v>Obra Contratada a Iniciar</v>
          </cell>
          <cell r="N3275">
            <v>0</v>
          </cell>
        </row>
        <row r="3276">
          <cell r="F3276" t="str">
            <v>ARTESP</v>
          </cell>
          <cell r="J3276">
            <v>8611827.7548999991</v>
          </cell>
          <cell r="L3276" t="str">
            <v>RA de Sorocaba</v>
          </cell>
          <cell r="M3276" t="str">
            <v>Obra Contratada a Iniciar</v>
          </cell>
          <cell r="N3276">
            <v>31.83</v>
          </cell>
        </row>
        <row r="3277">
          <cell r="F3277" t="str">
            <v>ARTESP</v>
          </cell>
          <cell r="J3277">
            <v>1324896.5697000001</v>
          </cell>
          <cell r="L3277" t="str">
            <v>RA de Sorocaba</v>
          </cell>
          <cell r="M3277" t="str">
            <v>Obra Contratada a Iniciar</v>
          </cell>
          <cell r="N3277">
            <v>1.2099999999999935</v>
          </cell>
        </row>
        <row r="3278">
          <cell r="F3278" t="str">
            <v>ARTESP</v>
          </cell>
          <cell r="J3278">
            <v>7286931.1852000002</v>
          </cell>
          <cell r="L3278" t="str">
            <v>RA de Registro</v>
          </cell>
          <cell r="M3278" t="str">
            <v>Obra Contratada a Iniciar</v>
          </cell>
          <cell r="N3278">
            <v>27.965000000000003</v>
          </cell>
        </row>
        <row r="3279">
          <cell r="F3279" t="str">
            <v>ARTESP</v>
          </cell>
          <cell r="J3279">
            <v>2145271.838</v>
          </cell>
          <cell r="L3279" t="str">
            <v>RA de Sorocaba</v>
          </cell>
          <cell r="M3279" t="str">
            <v>Obra Contratada a Iniciar</v>
          </cell>
          <cell r="N3279">
            <v>0.59000000000000341</v>
          </cell>
        </row>
        <row r="3280">
          <cell r="F3280" t="str">
            <v>ARTESP</v>
          </cell>
          <cell r="J3280">
            <v>1119180.17</v>
          </cell>
          <cell r="L3280" t="str">
            <v>RA de Sorocaba</v>
          </cell>
          <cell r="M3280" t="str">
            <v>Obra Contratada a Iniciar</v>
          </cell>
          <cell r="N3280">
            <v>0.25999999999999091</v>
          </cell>
        </row>
        <row r="3281">
          <cell r="F3281" t="str">
            <v>ARTESP</v>
          </cell>
          <cell r="J3281">
            <v>9435065.1459999997</v>
          </cell>
          <cell r="L3281" t="str">
            <v>RA de Sorocaba</v>
          </cell>
          <cell r="M3281" t="str">
            <v>Obra Contratada a Iniciar</v>
          </cell>
          <cell r="N3281">
            <v>115.91500000000001</v>
          </cell>
        </row>
        <row r="3282">
          <cell r="F3282" t="str">
            <v>ARTESP</v>
          </cell>
          <cell r="J3282">
            <v>19834100.127300002</v>
          </cell>
          <cell r="L3282" t="str">
            <v>RA de Sorocaba</v>
          </cell>
          <cell r="M3282" t="str">
            <v>Obra Contratada a Iniciar</v>
          </cell>
          <cell r="N3282">
            <v>0</v>
          </cell>
        </row>
        <row r="3283">
          <cell r="F3283" t="str">
            <v>ARTESP</v>
          </cell>
          <cell r="J3283">
            <v>10045663.9136</v>
          </cell>
          <cell r="L3283" t="str">
            <v>RA de Sorocaba</v>
          </cell>
          <cell r="M3283" t="str">
            <v>Obra Contratada a Iniciar</v>
          </cell>
          <cell r="N3283">
            <v>0</v>
          </cell>
        </row>
        <row r="3284">
          <cell r="F3284" t="str">
            <v>ARTESP</v>
          </cell>
          <cell r="J3284">
            <v>5111143.1200999999</v>
          </cell>
          <cell r="L3284" t="str">
            <v>RA de Sorocaba</v>
          </cell>
          <cell r="M3284" t="str">
            <v>Obra Contratada a Iniciar</v>
          </cell>
          <cell r="N3284">
            <v>0</v>
          </cell>
        </row>
        <row r="3285">
          <cell r="F3285" t="str">
            <v>ARTESP</v>
          </cell>
          <cell r="J3285">
            <v>6507960.7778000003</v>
          </cell>
          <cell r="L3285" t="str">
            <v>RA de Sorocaba</v>
          </cell>
          <cell r="M3285" t="str">
            <v>Obra Contratada a Iniciar</v>
          </cell>
          <cell r="N3285">
            <v>0</v>
          </cell>
        </row>
        <row r="3286">
          <cell r="F3286" t="str">
            <v>ARTESP</v>
          </cell>
          <cell r="J3286">
            <v>1243689.5634999999</v>
          </cell>
          <cell r="L3286" t="str">
            <v>RA de Sorocaba</v>
          </cell>
          <cell r="M3286" t="str">
            <v>Obra Contratada a Iniciar</v>
          </cell>
          <cell r="N3286">
            <v>0</v>
          </cell>
        </row>
        <row r="3287">
          <cell r="F3287" t="str">
            <v>ARTESP</v>
          </cell>
          <cell r="J3287">
            <v>3312241.4761000001</v>
          </cell>
          <cell r="L3287" t="str">
            <v>RA de Sorocaba</v>
          </cell>
          <cell r="M3287" t="str">
            <v>Obra Contratada a Iniciar</v>
          </cell>
          <cell r="N3287">
            <v>2.6700000000000017</v>
          </cell>
        </row>
        <row r="3288">
          <cell r="F3288" t="str">
            <v>ARTESP</v>
          </cell>
          <cell r="J3288">
            <v>5299586.2789000003</v>
          </cell>
          <cell r="L3288" t="str">
            <v>RA de Sorocaba</v>
          </cell>
          <cell r="M3288" t="str">
            <v>Obra Contratada a Iniciar</v>
          </cell>
          <cell r="N3288">
            <v>4.0250000000000057</v>
          </cell>
        </row>
        <row r="3289">
          <cell r="F3289" t="str">
            <v>ARTESP</v>
          </cell>
          <cell r="J3289">
            <v>8611827.7548999991</v>
          </cell>
          <cell r="L3289" t="str">
            <v>RA de Sorocaba</v>
          </cell>
          <cell r="M3289" t="str">
            <v>Obra Contratada a Iniciar</v>
          </cell>
          <cell r="N3289">
            <v>6.4749999999999943</v>
          </cell>
        </row>
        <row r="3290">
          <cell r="F3290" t="str">
            <v>ARTESP</v>
          </cell>
          <cell r="J3290">
            <v>2274236.0883999998</v>
          </cell>
          <cell r="L3290" t="str">
            <v>RA de Sorocaba</v>
          </cell>
          <cell r="M3290" t="str">
            <v>Obra Contratada a Iniciar</v>
          </cell>
          <cell r="N3290">
            <v>0</v>
          </cell>
        </row>
        <row r="3291">
          <cell r="F3291" t="str">
            <v>ARTESP</v>
          </cell>
          <cell r="J3291">
            <v>3304494.4794999999</v>
          </cell>
          <cell r="L3291" t="str">
            <v>RA de Registro</v>
          </cell>
          <cell r="M3291" t="str">
            <v>Obra Contratada a Iniciar</v>
          </cell>
          <cell r="N3291">
            <v>0</v>
          </cell>
        </row>
        <row r="3292">
          <cell r="F3292" t="str">
            <v>ARTESP</v>
          </cell>
          <cell r="J3292">
            <v>3771482.1578000002</v>
          </cell>
          <cell r="L3292" t="str">
            <v>RA de Sorocaba</v>
          </cell>
          <cell r="M3292" t="str">
            <v>Obra Contratada a Iniciar</v>
          </cell>
          <cell r="N3292">
            <v>0</v>
          </cell>
        </row>
        <row r="3293">
          <cell r="F3293" t="str">
            <v>ARTESP</v>
          </cell>
          <cell r="J3293">
            <v>5837860.5920000002</v>
          </cell>
          <cell r="L3293" t="str">
            <v>RA de Sorocaba</v>
          </cell>
          <cell r="M3293" t="str">
            <v>Obra Contratada a Iniciar</v>
          </cell>
          <cell r="N3293">
            <v>0</v>
          </cell>
        </row>
        <row r="3294">
          <cell r="F3294" t="str">
            <v>ARTESP</v>
          </cell>
          <cell r="J3294">
            <v>301382.55680000002</v>
          </cell>
          <cell r="L3294" t="str">
            <v>RA de Sorocaba</v>
          </cell>
          <cell r="M3294" t="str">
            <v>Obra Contratada a Iniciar</v>
          </cell>
          <cell r="N3294">
            <v>0</v>
          </cell>
        </row>
        <row r="3295">
          <cell r="F3295" t="str">
            <v>ARTESP</v>
          </cell>
          <cell r="J3295">
            <v>20656783.200100001</v>
          </cell>
          <cell r="L3295" t="str">
            <v>RA de Sorocaba</v>
          </cell>
          <cell r="M3295" t="str">
            <v>Obra Contratada a Iniciar</v>
          </cell>
          <cell r="N3295">
            <v>0</v>
          </cell>
        </row>
        <row r="3296">
          <cell r="F3296" t="str">
            <v>ARTESP</v>
          </cell>
          <cell r="J3296">
            <v>5837860.5920000002</v>
          </cell>
          <cell r="L3296" t="str">
            <v>RA de Sorocaba</v>
          </cell>
          <cell r="M3296" t="str">
            <v>Obra Contratada a Iniciar</v>
          </cell>
          <cell r="N3296">
            <v>0</v>
          </cell>
        </row>
        <row r="3297">
          <cell r="F3297" t="str">
            <v>ARTESP</v>
          </cell>
          <cell r="J3297">
            <v>5725878.1539000003</v>
          </cell>
          <cell r="L3297" t="str">
            <v>RA de Sorocaba</v>
          </cell>
          <cell r="M3297" t="str">
            <v>Obra Contratada a Iniciar</v>
          </cell>
          <cell r="N3297">
            <v>0</v>
          </cell>
        </row>
        <row r="3298">
          <cell r="F3298" t="str">
            <v>ARTESP</v>
          </cell>
          <cell r="J3298">
            <v>7679368.8532999996</v>
          </cell>
          <cell r="L3298" t="str">
            <v>RA de Sorocaba</v>
          </cell>
          <cell r="M3298" t="str">
            <v>Obra Contratada a Iniciar</v>
          </cell>
          <cell r="N3298">
            <v>0</v>
          </cell>
        </row>
        <row r="3299">
          <cell r="F3299" t="str">
            <v>ARTESP</v>
          </cell>
          <cell r="J3299">
            <v>3489491.0085999998</v>
          </cell>
          <cell r="L3299" t="str">
            <v>RA de Sorocaba</v>
          </cell>
          <cell r="M3299" t="str">
            <v>Obra Contratada a Iniciar</v>
          </cell>
          <cell r="N3299">
            <v>0</v>
          </cell>
        </row>
        <row r="3300">
          <cell r="F3300" t="str">
            <v>ARTESP</v>
          </cell>
          <cell r="J3300">
            <v>3489491.0085999998</v>
          </cell>
          <cell r="L3300" t="str">
            <v>RA de Sorocaba</v>
          </cell>
          <cell r="M3300" t="str">
            <v>Obra Contratada a Iniciar</v>
          </cell>
          <cell r="N3300">
            <v>0</v>
          </cell>
        </row>
        <row r="3301">
          <cell r="F3301" t="str">
            <v>ARTESP</v>
          </cell>
          <cell r="J3301">
            <v>3707082.1562999999</v>
          </cell>
          <cell r="L3301" t="str">
            <v>RA de Sorocaba</v>
          </cell>
          <cell r="M3301" t="str">
            <v>Obra Contratada a Iniciar</v>
          </cell>
          <cell r="N3301">
            <v>0</v>
          </cell>
        </row>
        <row r="3302">
          <cell r="F3302" t="str">
            <v>ARTESP</v>
          </cell>
          <cell r="J3302">
            <v>4140853.9114999999</v>
          </cell>
          <cell r="L3302" t="str">
            <v>RA de Sorocaba</v>
          </cell>
          <cell r="M3302" t="str">
            <v>Obra Contratada a Iniciar</v>
          </cell>
          <cell r="N3302">
            <v>0</v>
          </cell>
        </row>
        <row r="3303">
          <cell r="F3303" t="str">
            <v>ARTESP</v>
          </cell>
          <cell r="J3303">
            <v>4053473.3070999999</v>
          </cell>
          <cell r="L3303" t="str">
            <v>RA de Sorocaba</v>
          </cell>
          <cell r="M3303" t="str">
            <v>Obra Contratada a Iniciar</v>
          </cell>
          <cell r="N3303">
            <v>0</v>
          </cell>
        </row>
        <row r="3304">
          <cell r="F3304" t="str">
            <v>ARTESP</v>
          </cell>
          <cell r="J3304">
            <v>4140853.9114999999</v>
          </cell>
          <cell r="L3304" t="str">
            <v>RA de Sorocaba</v>
          </cell>
          <cell r="M3304" t="str">
            <v>Obra Contratada a Iniciar</v>
          </cell>
          <cell r="N3304">
            <v>0</v>
          </cell>
        </row>
        <row r="3305">
          <cell r="F3305" t="str">
            <v>ARTESP</v>
          </cell>
          <cell r="J3305">
            <v>1194938.3374999999</v>
          </cell>
          <cell r="L3305" t="str">
            <v>RA de Sorocaba</v>
          </cell>
          <cell r="M3305" t="str">
            <v>Obra Contratada a Iniciar</v>
          </cell>
          <cell r="N3305">
            <v>0</v>
          </cell>
        </row>
        <row r="3306">
          <cell r="F3306" t="str">
            <v>ARTESP</v>
          </cell>
          <cell r="J3306">
            <v>1194938.3374999999</v>
          </cell>
          <cell r="L3306" t="str">
            <v>RA de Sorocaba</v>
          </cell>
          <cell r="M3306" t="str">
            <v>Obra Contratada a Iniciar</v>
          </cell>
          <cell r="N3306">
            <v>0</v>
          </cell>
        </row>
        <row r="3307">
          <cell r="F3307" t="str">
            <v>ARTESP</v>
          </cell>
          <cell r="J3307">
            <v>4017503.7039000001</v>
          </cell>
          <cell r="L3307" t="str">
            <v>RA de Sorocaba</v>
          </cell>
          <cell r="M3307" t="str">
            <v>Obra Contratada a Iniciar</v>
          </cell>
          <cell r="N3307">
            <v>0</v>
          </cell>
        </row>
        <row r="3308">
          <cell r="F3308" t="str">
            <v>ARTESP</v>
          </cell>
          <cell r="J3308">
            <v>14309805.0843</v>
          </cell>
          <cell r="L3308" t="str">
            <v>RA de Sorocaba</v>
          </cell>
          <cell r="M3308" t="str">
            <v>Obra Contratada a Iniciar</v>
          </cell>
          <cell r="N3308">
            <v>39.5</v>
          </cell>
        </row>
        <row r="3309">
          <cell r="F3309" t="str">
            <v>ARTESP</v>
          </cell>
          <cell r="J3309">
            <v>2029252.1765999999</v>
          </cell>
          <cell r="L3309" t="str">
            <v>RA Central</v>
          </cell>
          <cell r="M3309" t="str">
            <v>Obra Contratada a Iniciar</v>
          </cell>
          <cell r="N3309">
            <v>3.7</v>
          </cell>
        </row>
        <row r="3310">
          <cell r="F3310" t="str">
            <v>ARTESP</v>
          </cell>
          <cell r="J3310">
            <v>4222621.1985999998</v>
          </cell>
          <cell r="L3310" t="str">
            <v>RA Central</v>
          </cell>
          <cell r="M3310" t="str">
            <v>Obra Contratada a Iniciar</v>
          </cell>
          <cell r="N3310">
            <v>2.85</v>
          </cell>
        </row>
        <row r="3311">
          <cell r="F3311" t="str">
            <v>ARTESP</v>
          </cell>
          <cell r="J3311">
            <v>2600814.5619999999</v>
          </cell>
          <cell r="L3311" t="str">
            <v>RA de Itapeva</v>
          </cell>
          <cell r="M3311" t="str">
            <v>Obra Contratada a Iniciar</v>
          </cell>
          <cell r="N3311">
            <v>1</v>
          </cell>
        </row>
        <row r="3312">
          <cell r="F3312" t="str">
            <v>ARTESP</v>
          </cell>
          <cell r="J3312">
            <v>2600814.5619999999</v>
          </cell>
          <cell r="L3312" t="str">
            <v>RA de Itapeva</v>
          </cell>
          <cell r="M3312" t="str">
            <v>Obra Contratada a Iniciar</v>
          </cell>
          <cell r="N3312">
            <v>1</v>
          </cell>
        </row>
        <row r="3313">
          <cell r="F3313" t="str">
            <v>ARTESP</v>
          </cell>
          <cell r="J3313">
            <v>2600814.5619999999</v>
          </cell>
          <cell r="L3313" t="str">
            <v>RA de Itapeva</v>
          </cell>
          <cell r="M3313" t="str">
            <v>Obra Contratada a Iniciar</v>
          </cell>
          <cell r="N3313">
            <v>1</v>
          </cell>
        </row>
        <row r="3314">
          <cell r="F3314" t="str">
            <v>ARTESP</v>
          </cell>
          <cell r="J3314">
            <v>2600814.5619999999</v>
          </cell>
          <cell r="L3314" t="str">
            <v>RA de Itapeva</v>
          </cell>
          <cell r="M3314" t="str">
            <v>Obra Contratada a Iniciar</v>
          </cell>
          <cell r="N3314">
            <v>1</v>
          </cell>
        </row>
        <row r="3315">
          <cell r="F3315" t="str">
            <v>ARTESP</v>
          </cell>
          <cell r="J3315">
            <v>2600814.5619999999</v>
          </cell>
          <cell r="L3315" t="str">
            <v>RA de Itapeva</v>
          </cell>
          <cell r="M3315" t="str">
            <v>Obra Contratada a Iniciar</v>
          </cell>
          <cell r="N3315">
            <v>1</v>
          </cell>
        </row>
        <row r="3316">
          <cell r="F3316" t="str">
            <v>ARTESP</v>
          </cell>
          <cell r="J3316">
            <v>2600814.5619999999</v>
          </cell>
          <cell r="L3316" t="str">
            <v>RA de Itapeva</v>
          </cell>
          <cell r="M3316" t="str">
            <v>Obra Contratada a Iniciar</v>
          </cell>
          <cell r="N3316">
            <v>1</v>
          </cell>
        </row>
        <row r="3317">
          <cell r="F3317" t="str">
            <v>ARTESP</v>
          </cell>
          <cell r="J3317">
            <v>2600814.5619999999</v>
          </cell>
          <cell r="L3317" t="str">
            <v>RA de Itapeva</v>
          </cell>
          <cell r="M3317" t="str">
            <v>Obra Contratada a Iniciar</v>
          </cell>
          <cell r="N3317">
            <v>1</v>
          </cell>
        </row>
        <row r="3318">
          <cell r="F3318" t="str">
            <v>ARTESP</v>
          </cell>
          <cell r="J3318">
            <v>2600814.5619999999</v>
          </cell>
          <cell r="L3318" t="str">
            <v>RA de Itapeva</v>
          </cell>
          <cell r="M3318" t="str">
            <v>Obra Contratada a Iniciar</v>
          </cell>
          <cell r="N3318">
            <v>1</v>
          </cell>
        </row>
        <row r="3319">
          <cell r="F3319" t="str">
            <v>ARTESP</v>
          </cell>
          <cell r="J3319">
            <v>2600814.5619999999</v>
          </cell>
          <cell r="L3319" t="str">
            <v>RA de Itapeva</v>
          </cell>
          <cell r="M3319" t="str">
            <v>Obra Contratada a Iniciar</v>
          </cell>
          <cell r="N3319">
            <v>1</v>
          </cell>
        </row>
        <row r="3320">
          <cell r="F3320" t="str">
            <v>ARTESP</v>
          </cell>
          <cell r="J3320">
            <v>4939960.4923999999</v>
          </cell>
          <cell r="L3320" t="str">
            <v>RA de Itapeva</v>
          </cell>
          <cell r="M3320" t="str">
            <v>Obra Contratada a Iniciar</v>
          </cell>
          <cell r="N3320">
            <v>1</v>
          </cell>
        </row>
        <row r="3321">
          <cell r="F3321" t="str">
            <v>ARTESP</v>
          </cell>
          <cell r="J3321">
            <v>4939960.4923999999</v>
          </cell>
          <cell r="L3321" t="str">
            <v>RA de Itapeva</v>
          </cell>
          <cell r="M3321" t="str">
            <v>Obra Contratada a Iniciar</v>
          </cell>
          <cell r="N3321">
            <v>1</v>
          </cell>
        </row>
        <row r="3322">
          <cell r="F3322" t="str">
            <v>ARTESP</v>
          </cell>
          <cell r="J3322">
            <v>4939960.4923999999</v>
          </cell>
          <cell r="L3322" t="str">
            <v>RA de Itapeva</v>
          </cell>
          <cell r="M3322" t="str">
            <v>Obra Contratada a Iniciar</v>
          </cell>
          <cell r="N3322">
            <v>1</v>
          </cell>
        </row>
        <row r="3323">
          <cell r="F3323" t="str">
            <v>ARTESP</v>
          </cell>
          <cell r="J3323">
            <v>3951968.3939</v>
          </cell>
          <cell r="L3323" t="str">
            <v>RA de Itapeva</v>
          </cell>
          <cell r="M3323" t="str">
            <v>Obra Contratada a Iniciar</v>
          </cell>
          <cell r="N3323">
            <v>1</v>
          </cell>
        </row>
        <row r="3324">
          <cell r="F3324" t="str">
            <v>ARTESP</v>
          </cell>
          <cell r="J3324">
            <v>13854045.2543</v>
          </cell>
          <cell r="L3324" t="str">
            <v>RA de Itapeva</v>
          </cell>
          <cell r="M3324" t="str">
            <v>Obra Contratada a Iniciar</v>
          </cell>
          <cell r="N3324">
            <v>1</v>
          </cell>
        </row>
        <row r="3325">
          <cell r="F3325" t="str">
            <v>ARTESP</v>
          </cell>
          <cell r="J3325">
            <v>13854045.2543</v>
          </cell>
          <cell r="L3325" t="str">
            <v>RA de Itapeva</v>
          </cell>
          <cell r="M3325" t="str">
            <v>Obra Contratada a Iniciar</v>
          </cell>
          <cell r="N3325">
            <v>1</v>
          </cell>
        </row>
        <row r="3326">
          <cell r="F3326" t="str">
            <v>ARTESP</v>
          </cell>
          <cell r="J3326">
            <v>13854045.2543</v>
          </cell>
          <cell r="L3326" t="str">
            <v>RA de Itapeva</v>
          </cell>
          <cell r="M3326" t="str">
            <v>Obra Contratada a Iniciar</v>
          </cell>
          <cell r="N3326">
            <v>1</v>
          </cell>
        </row>
        <row r="3327">
          <cell r="F3327" t="str">
            <v>ARTESP</v>
          </cell>
          <cell r="J3327">
            <v>2600814.5619999999</v>
          </cell>
          <cell r="L3327" t="str">
            <v>RA de Itapeva</v>
          </cell>
          <cell r="M3327" t="str">
            <v>Obra Contratada a Iniciar</v>
          </cell>
          <cell r="N3327">
            <v>1</v>
          </cell>
        </row>
        <row r="3328">
          <cell r="F3328" t="str">
            <v>ARTESP</v>
          </cell>
          <cell r="J3328">
            <v>13854045.2543</v>
          </cell>
          <cell r="L3328" t="str">
            <v>RA de Itapeva</v>
          </cell>
          <cell r="M3328" t="str">
            <v>Obra Contratada a Iniciar</v>
          </cell>
          <cell r="N3328">
            <v>1</v>
          </cell>
        </row>
        <row r="3329">
          <cell r="F3329" t="str">
            <v>ARTESP</v>
          </cell>
          <cell r="J3329">
            <v>2600814.5619999999</v>
          </cell>
          <cell r="L3329" t="str">
            <v>RA de Itapeva</v>
          </cell>
          <cell r="M3329" t="str">
            <v>Obra Contratada a Iniciar</v>
          </cell>
          <cell r="N3329">
            <v>1</v>
          </cell>
        </row>
        <row r="3330">
          <cell r="F3330" t="str">
            <v>ARTESP</v>
          </cell>
          <cell r="J3330">
            <v>2600814.5619999999</v>
          </cell>
          <cell r="L3330" t="str">
            <v>RA de Itapeva</v>
          </cell>
          <cell r="M3330" t="str">
            <v>Obra Contratada a Iniciar</v>
          </cell>
          <cell r="N3330">
            <v>1</v>
          </cell>
        </row>
        <row r="3331">
          <cell r="F3331" t="str">
            <v>ARTESP</v>
          </cell>
          <cell r="J3331">
            <v>138006.92449999999</v>
          </cell>
          <cell r="L3331" t="str">
            <v>RA de Itapeva</v>
          </cell>
          <cell r="M3331" t="str">
            <v>Obra Contratada a Iniciar</v>
          </cell>
          <cell r="N3331">
            <v>1</v>
          </cell>
        </row>
        <row r="3332">
          <cell r="F3332" t="str">
            <v>ARTESP</v>
          </cell>
          <cell r="J3332">
            <v>138006.92449999999</v>
          </cell>
          <cell r="L3332" t="str">
            <v>RA de Itapeva</v>
          </cell>
          <cell r="M3332" t="str">
            <v>Obra Contratada a Iniciar</v>
          </cell>
          <cell r="N3332">
            <v>1</v>
          </cell>
        </row>
        <row r="3333">
          <cell r="F3333" t="str">
            <v>ARTESP</v>
          </cell>
          <cell r="J3333">
            <v>138006.92449999999</v>
          </cell>
          <cell r="L3333" t="str">
            <v>RA de Itapeva</v>
          </cell>
          <cell r="M3333" t="str">
            <v>Obra Contratada a Iniciar</v>
          </cell>
          <cell r="N3333">
            <v>1</v>
          </cell>
        </row>
        <row r="3334">
          <cell r="F3334" t="str">
            <v>ARTESP</v>
          </cell>
          <cell r="J3334">
            <v>138006.92449999999</v>
          </cell>
          <cell r="L3334" t="str">
            <v>RA de Itapeva</v>
          </cell>
          <cell r="M3334" t="str">
            <v>Obra Contratada a Iniciar</v>
          </cell>
          <cell r="N3334">
            <v>1</v>
          </cell>
        </row>
        <row r="3335">
          <cell r="F3335" t="str">
            <v>ARTESP</v>
          </cell>
          <cell r="J3335">
            <v>138006.92449999999</v>
          </cell>
          <cell r="L3335" t="str">
            <v>RA de Itapeva</v>
          </cell>
          <cell r="M3335" t="str">
            <v>Obra Contratada a Iniciar</v>
          </cell>
          <cell r="N3335">
            <v>1</v>
          </cell>
        </row>
        <row r="3336">
          <cell r="F3336" t="str">
            <v>ARTESP</v>
          </cell>
          <cell r="J3336">
            <v>138006.92449999999</v>
          </cell>
          <cell r="L3336" t="str">
            <v>RA de Itapeva</v>
          </cell>
          <cell r="M3336" t="str">
            <v>Obra Contratada a Iniciar</v>
          </cell>
          <cell r="N3336">
            <v>1</v>
          </cell>
        </row>
        <row r="3337">
          <cell r="F3337" t="str">
            <v>ARTESP</v>
          </cell>
          <cell r="J3337">
            <v>138006.92449999999</v>
          </cell>
          <cell r="L3337" t="str">
            <v>RA de Itapeva</v>
          </cell>
          <cell r="M3337" t="str">
            <v>Obra Contratada a Iniciar</v>
          </cell>
          <cell r="N3337">
            <v>1</v>
          </cell>
        </row>
        <row r="3338">
          <cell r="F3338" t="str">
            <v>ARTESP</v>
          </cell>
          <cell r="J3338">
            <v>2600814.5619999999</v>
          </cell>
          <cell r="L3338" t="str">
            <v>RA de Itapeva</v>
          </cell>
          <cell r="M3338" t="str">
            <v>Obra Contratada a Iniciar</v>
          </cell>
          <cell r="N3338">
            <v>1</v>
          </cell>
        </row>
        <row r="3339">
          <cell r="F3339" t="str">
            <v>ARTESP</v>
          </cell>
          <cell r="J3339">
            <v>138006.92449999999</v>
          </cell>
          <cell r="L3339" t="str">
            <v>RA de Itapeva</v>
          </cell>
          <cell r="M3339" t="str">
            <v>Obra Contratada a Iniciar</v>
          </cell>
          <cell r="N3339">
            <v>1</v>
          </cell>
        </row>
        <row r="3340">
          <cell r="F3340" t="str">
            <v>ARTESP</v>
          </cell>
          <cell r="J3340">
            <v>138006.92449999999</v>
          </cell>
          <cell r="L3340" t="str">
            <v>RA de Itapeva</v>
          </cell>
          <cell r="M3340" t="str">
            <v>Obra Contratada a Iniciar</v>
          </cell>
          <cell r="N3340">
            <v>1</v>
          </cell>
        </row>
        <row r="3341">
          <cell r="F3341" t="str">
            <v>ARTESP</v>
          </cell>
          <cell r="J3341">
            <v>138006.92449999999</v>
          </cell>
          <cell r="L3341" t="str">
            <v>RA de Itapeva</v>
          </cell>
          <cell r="M3341" t="str">
            <v>Obra Contratada a Iniciar</v>
          </cell>
          <cell r="N3341">
            <v>1</v>
          </cell>
        </row>
        <row r="3342">
          <cell r="F3342" t="str">
            <v>ARTESP</v>
          </cell>
          <cell r="J3342">
            <v>138006.92449999999</v>
          </cell>
          <cell r="L3342" t="str">
            <v>RA de Itapeva</v>
          </cell>
          <cell r="M3342" t="str">
            <v>Obra Contratada a Iniciar</v>
          </cell>
          <cell r="N3342">
            <v>1</v>
          </cell>
        </row>
        <row r="3343">
          <cell r="F3343" t="str">
            <v>ARTESP</v>
          </cell>
          <cell r="J3343">
            <v>138006.92449999999</v>
          </cell>
          <cell r="L3343" t="str">
            <v>RA de Itapeva</v>
          </cell>
          <cell r="M3343" t="str">
            <v>Obra Contratada a Iniciar</v>
          </cell>
          <cell r="N3343">
            <v>1</v>
          </cell>
        </row>
        <row r="3344">
          <cell r="F3344" t="str">
            <v>ARTESP</v>
          </cell>
          <cell r="J3344">
            <v>138006.92449999999</v>
          </cell>
          <cell r="L3344" t="str">
            <v>RA de Itapeva</v>
          </cell>
          <cell r="M3344" t="str">
            <v>Obra Contratada a Iniciar</v>
          </cell>
          <cell r="N3344">
            <v>1</v>
          </cell>
        </row>
        <row r="3345">
          <cell r="F3345" t="str">
            <v>ARTESP</v>
          </cell>
          <cell r="J3345">
            <v>138006.92449999999</v>
          </cell>
          <cell r="L3345" t="str">
            <v>RA de Itapeva</v>
          </cell>
          <cell r="M3345" t="str">
            <v>Obra Contratada a Iniciar</v>
          </cell>
          <cell r="N3345">
            <v>1</v>
          </cell>
        </row>
        <row r="3346">
          <cell r="F3346" t="str">
            <v>ARTESP</v>
          </cell>
          <cell r="J3346">
            <v>2600814.5619999999</v>
          </cell>
          <cell r="L3346" t="str">
            <v>RA de Itapeva</v>
          </cell>
          <cell r="M3346" t="str">
            <v>Obra Contratada a Iniciar</v>
          </cell>
          <cell r="N3346">
            <v>1</v>
          </cell>
        </row>
        <row r="3347">
          <cell r="F3347" t="str">
            <v>ARTESP</v>
          </cell>
          <cell r="J3347">
            <v>138006.92449999999</v>
          </cell>
          <cell r="L3347" t="str">
            <v>RA de Itapeva</v>
          </cell>
          <cell r="M3347" t="str">
            <v>Obra Contratada a Iniciar</v>
          </cell>
          <cell r="N3347">
            <v>1</v>
          </cell>
        </row>
        <row r="3348">
          <cell r="F3348" t="str">
            <v>ARTESP</v>
          </cell>
          <cell r="J3348">
            <v>6203357.7604999999</v>
          </cell>
          <cell r="L3348" t="str">
            <v>RA de Itapeva</v>
          </cell>
          <cell r="M3348" t="str">
            <v>Obra Contratada a Iniciar</v>
          </cell>
          <cell r="N3348">
            <v>1</v>
          </cell>
        </row>
        <row r="3349">
          <cell r="F3349" t="str">
            <v>ARTESP</v>
          </cell>
          <cell r="J3349">
            <v>13854045.2543</v>
          </cell>
          <cell r="L3349" t="str">
            <v>RA de Itapeva</v>
          </cell>
          <cell r="M3349" t="str">
            <v>Obra Contratada a Iniciar</v>
          </cell>
          <cell r="N3349">
            <v>1</v>
          </cell>
        </row>
        <row r="3350">
          <cell r="F3350" t="str">
            <v>ARTESP</v>
          </cell>
          <cell r="J3350">
            <v>9024282.7699999996</v>
          </cell>
          <cell r="L3350" t="str">
            <v>RA de Itapeva</v>
          </cell>
          <cell r="M3350" t="str">
            <v>Obra Contratada a Iniciar</v>
          </cell>
          <cell r="N3350">
            <v>1</v>
          </cell>
        </row>
        <row r="3351">
          <cell r="F3351" t="str">
            <v>ARTESP</v>
          </cell>
          <cell r="J3351">
            <v>7265261.8945000004</v>
          </cell>
          <cell r="L3351" t="str">
            <v>RA de Itapeva</v>
          </cell>
          <cell r="M3351" t="str">
            <v>Obra Contratada a Iniciar</v>
          </cell>
          <cell r="N3351">
            <v>1</v>
          </cell>
        </row>
        <row r="3352">
          <cell r="F3352" t="str">
            <v>ARTESP</v>
          </cell>
          <cell r="J3352">
            <v>16161724.6818</v>
          </cell>
          <cell r="L3352" t="str">
            <v>RA de Itapeva</v>
          </cell>
          <cell r="M3352" t="str">
            <v>Obra Contratada a Iniciar</v>
          </cell>
          <cell r="N3352">
            <v>1</v>
          </cell>
        </row>
        <row r="3353">
          <cell r="F3353" t="str">
            <v>ARTESP</v>
          </cell>
          <cell r="J3353">
            <v>13058983.848300001</v>
          </cell>
          <cell r="L3353" t="str">
            <v>RA de Itapeva</v>
          </cell>
          <cell r="M3353" t="str">
            <v>Obra Contratada a Iniciar</v>
          </cell>
          <cell r="N3353">
            <v>1</v>
          </cell>
        </row>
        <row r="3354">
          <cell r="F3354" t="str">
            <v>ARTESP</v>
          </cell>
          <cell r="J3354">
            <v>5012005.0925000003</v>
          </cell>
          <cell r="L3354" t="str">
            <v>RA de Itapeva</v>
          </cell>
          <cell r="M3354" t="str">
            <v>Obra Contratada a Iniciar</v>
          </cell>
          <cell r="N3354">
            <v>1</v>
          </cell>
        </row>
        <row r="3355">
          <cell r="F3355" t="str">
            <v>ARTESP</v>
          </cell>
          <cell r="J3355">
            <v>2508977.2735000001</v>
          </cell>
          <cell r="L3355" t="str">
            <v>RA de Itapeva</v>
          </cell>
          <cell r="M3355" t="str">
            <v>Obra Contratada a Iniciar</v>
          </cell>
          <cell r="N3355">
            <v>1</v>
          </cell>
        </row>
        <row r="3356">
          <cell r="F3356" t="str">
            <v>ARTESP</v>
          </cell>
          <cell r="J3356">
            <v>13491121.744100001</v>
          </cell>
          <cell r="L3356" t="str">
            <v>RA de Itapeva</v>
          </cell>
          <cell r="M3356" t="str">
            <v>Obra Contratada a Iniciar</v>
          </cell>
          <cell r="N3356">
            <v>1</v>
          </cell>
        </row>
        <row r="3357">
          <cell r="F3357" t="str">
            <v>ARTESP</v>
          </cell>
          <cell r="J3357">
            <v>13657105.279200001</v>
          </cell>
          <cell r="L3357" t="str">
            <v>RA de Itapeva</v>
          </cell>
          <cell r="M3357" t="str">
            <v>Obra Contratada a Iniciar</v>
          </cell>
          <cell r="N3357">
            <v>1</v>
          </cell>
        </row>
        <row r="3358">
          <cell r="F3358" t="str">
            <v>ARTESP</v>
          </cell>
          <cell r="J3358">
            <v>4991236.6246999996</v>
          </cell>
          <cell r="L3358" t="str">
            <v>RA de Itapeva</v>
          </cell>
          <cell r="M3358" t="str">
            <v>Obra Contratada a Iniciar</v>
          </cell>
          <cell r="N3358">
            <v>1</v>
          </cell>
        </row>
        <row r="3359">
          <cell r="F3359" t="str">
            <v>ARTESP</v>
          </cell>
          <cell r="J3359">
            <v>13105304.1786</v>
          </cell>
          <cell r="L3359" t="str">
            <v>RA de Itapeva</v>
          </cell>
          <cell r="M3359" t="str">
            <v>Obra Contratada a Iniciar</v>
          </cell>
          <cell r="N3359">
            <v>1</v>
          </cell>
        </row>
        <row r="3360">
          <cell r="F3360" t="str">
            <v>ARTESP</v>
          </cell>
          <cell r="J3360">
            <v>15285073.3682</v>
          </cell>
          <cell r="L3360" t="str">
            <v>RA de Itapeva</v>
          </cell>
          <cell r="M3360" t="str">
            <v>Obra Contratada a Iniciar</v>
          </cell>
          <cell r="N3360">
            <v>1</v>
          </cell>
        </row>
        <row r="3361">
          <cell r="F3361" t="str">
            <v>ARTESP</v>
          </cell>
          <cell r="J3361">
            <v>1373612.7622</v>
          </cell>
          <cell r="L3361" t="str">
            <v>RA de Itapeva</v>
          </cell>
          <cell r="M3361" t="str">
            <v>Obra Contratada a Iniciar</v>
          </cell>
          <cell r="N3361">
            <v>1</v>
          </cell>
        </row>
        <row r="3362">
          <cell r="F3362" t="str">
            <v>ARTESP</v>
          </cell>
          <cell r="J3362">
            <v>3583717.5526999999</v>
          </cell>
          <cell r="L3362" t="str">
            <v>RA de Itapeva</v>
          </cell>
          <cell r="M3362" t="str">
            <v>Obra Contratada a Iniciar</v>
          </cell>
          <cell r="N3362">
            <v>1</v>
          </cell>
        </row>
        <row r="3363">
          <cell r="F3363" t="str">
            <v>ARTESP</v>
          </cell>
          <cell r="J3363">
            <v>2382012.3823000002</v>
          </cell>
          <cell r="L3363" t="str">
            <v>RA de Itapeva</v>
          </cell>
          <cell r="M3363" t="str">
            <v>Obra Contratada a Iniciar</v>
          </cell>
          <cell r="N3363">
            <v>1</v>
          </cell>
        </row>
        <row r="3364">
          <cell r="F3364" t="str">
            <v>ARTESP</v>
          </cell>
          <cell r="J3364">
            <v>1325828.3700999999</v>
          </cell>
          <cell r="L3364" t="str">
            <v>RA de Itapeva</v>
          </cell>
          <cell r="M3364" t="str">
            <v>Obra Contratada a Iniciar</v>
          </cell>
          <cell r="N3364">
            <v>1</v>
          </cell>
        </row>
        <row r="3365">
          <cell r="F3365" t="str">
            <v>ARTESP</v>
          </cell>
          <cell r="J3365">
            <v>2638081.7626</v>
          </cell>
          <cell r="L3365" t="str">
            <v>RA de Itapeva</v>
          </cell>
          <cell r="M3365" t="str">
            <v>Obra Contratada a Iniciar</v>
          </cell>
          <cell r="N3365">
            <v>1</v>
          </cell>
        </row>
        <row r="3366">
          <cell r="F3366" t="str">
            <v>ARTESP</v>
          </cell>
          <cell r="J3366">
            <v>3708213.6013000002</v>
          </cell>
          <cell r="L3366" t="str">
            <v>RA de Itapeva</v>
          </cell>
          <cell r="M3366" t="str">
            <v>Obra Contratada a Iniciar</v>
          </cell>
          <cell r="N3366">
            <v>1</v>
          </cell>
        </row>
        <row r="3367">
          <cell r="F3367" t="str">
            <v>ARTESP</v>
          </cell>
          <cell r="J3367">
            <v>16326405.8116</v>
          </cell>
          <cell r="L3367" t="str">
            <v>RA de Itapeva</v>
          </cell>
          <cell r="M3367" t="str">
            <v>Obra Contratada a Iniciar</v>
          </cell>
          <cell r="N3367">
            <v>1</v>
          </cell>
        </row>
        <row r="3368">
          <cell r="F3368" t="str">
            <v>ARTESP</v>
          </cell>
          <cell r="J3368">
            <v>4897754.4976000004</v>
          </cell>
          <cell r="L3368" t="str">
            <v>RA de Itapeva</v>
          </cell>
          <cell r="M3368" t="str">
            <v>Obra Contratada a Iniciar</v>
          </cell>
          <cell r="N3368">
            <v>1</v>
          </cell>
        </row>
        <row r="3369">
          <cell r="F3369" t="str">
            <v>ARTESP</v>
          </cell>
          <cell r="J3369">
            <v>5891379.4511000002</v>
          </cell>
          <cell r="L3369" t="str">
            <v>RA de Itapeva</v>
          </cell>
          <cell r="M3369" t="str">
            <v>Obra Contratada a Iniciar</v>
          </cell>
          <cell r="N3369">
            <v>1</v>
          </cell>
        </row>
        <row r="3370">
          <cell r="F3370" t="str">
            <v>ARTESP</v>
          </cell>
          <cell r="J3370">
            <v>4856066.0071999999</v>
          </cell>
          <cell r="L3370" t="str">
            <v>RA de Itapeva</v>
          </cell>
          <cell r="M3370" t="str">
            <v>Obra Contratada a Iniciar</v>
          </cell>
          <cell r="N3370">
            <v>1</v>
          </cell>
        </row>
        <row r="3371">
          <cell r="F3371" t="str">
            <v>ARTESP</v>
          </cell>
          <cell r="J3371">
            <v>16941466.897599999</v>
          </cell>
          <cell r="L3371" t="str">
            <v>RA de Itapeva</v>
          </cell>
          <cell r="M3371" t="str">
            <v>Obra Contratada a Iniciar</v>
          </cell>
          <cell r="N3371">
            <v>1</v>
          </cell>
        </row>
        <row r="3372">
          <cell r="F3372" t="str">
            <v>ARTESP</v>
          </cell>
          <cell r="J3372">
            <v>18219700.3039</v>
          </cell>
          <cell r="L3372" t="str">
            <v>RA de Itapeva</v>
          </cell>
          <cell r="M3372" t="str">
            <v>Obra Contratada a Iniciar</v>
          </cell>
          <cell r="N3372">
            <v>1</v>
          </cell>
        </row>
        <row r="3373">
          <cell r="F3373" t="str">
            <v>ARTESP</v>
          </cell>
          <cell r="J3373">
            <v>16054996.576099999</v>
          </cell>
          <cell r="L3373" t="str">
            <v>RA de Itapeva</v>
          </cell>
          <cell r="M3373" t="str">
            <v>Obra Contratada a Iniciar</v>
          </cell>
          <cell r="N3373">
            <v>1</v>
          </cell>
        </row>
        <row r="3374">
          <cell r="F3374" t="str">
            <v>ARTESP</v>
          </cell>
          <cell r="J3374">
            <v>4244977.7007999998</v>
          </cell>
          <cell r="L3374" t="str">
            <v>RA de Itapeva</v>
          </cell>
          <cell r="M3374" t="str">
            <v>Obra Contratada a Iniciar</v>
          </cell>
          <cell r="N3374">
            <v>1</v>
          </cell>
        </row>
        <row r="3375">
          <cell r="F3375" t="str">
            <v>ARTESP</v>
          </cell>
          <cell r="J3375">
            <v>16582590.9388</v>
          </cell>
          <cell r="L3375" t="str">
            <v>RA de Itapeva</v>
          </cell>
          <cell r="M3375" t="str">
            <v>Obra Contratada a Iniciar</v>
          </cell>
          <cell r="N3375">
            <v>1</v>
          </cell>
        </row>
        <row r="3376">
          <cell r="F3376" t="str">
            <v>ARTESP</v>
          </cell>
          <cell r="J3376">
            <v>19450106.216499999</v>
          </cell>
          <cell r="L3376" t="str">
            <v>RA de Itapeva</v>
          </cell>
          <cell r="M3376" t="str">
            <v>Obra Contratada a Iniciar</v>
          </cell>
          <cell r="N3376">
            <v>1</v>
          </cell>
        </row>
        <row r="3377">
          <cell r="F3377" t="str">
            <v>ARTESP</v>
          </cell>
          <cell r="J3377">
            <v>2467728.0274999999</v>
          </cell>
          <cell r="L3377" t="str">
            <v>RA de Itapeva</v>
          </cell>
          <cell r="M3377" t="str">
            <v>Obra Contratada a Iniciar</v>
          </cell>
          <cell r="N3377">
            <v>1</v>
          </cell>
        </row>
        <row r="3378">
          <cell r="F3378" t="str">
            <v>ARTESP</v>
          </cell>
          <cell r="J3378">
            <v>4954457.7851</v>
          </cell>
          <cell r="L3378" t="str">
            <v>RA de Itapeva</v>
          </cell>
          <cell r="M3378" t="str">
            <v>Obra Contratada a Iniciar</v>
          </cell>
          <cell r="N3378">
            <v>1</v>
          </cell>
        </row>
        <row r="3379">
          <cell r="F3379" t="str">
            <v>ARTESP</v>
          </cell>
          <cell r="J3379">
            <v>15889565.3004</v>
          </cell>
          <cell r="L3379" t="str">
            <v>RA de Itapeva</v>
          </cell>
          <cell r="M3379" t="str">
            <v>Obra Contratada a Iniciar</v>
          </cell>
          <cell r="N3379">
            <v>1</v>
          </cell>
        </row>
        <row r="3380">
          <cell r="F3380" t="str">
            <v>ARTESP</v>
          </cell>
          <cell r="J3380">
            <v>15492646.5798</v>
          </cell>
          <cell r="L3380" t="str">
            <v>RA de Itapeva</v>
          </cell>
          <cell r="M3380" t="str">
            <v>Obra Contratada a Iniciar</v>
          </cell>
          <cell r="N3380">
            <v>1</v>
          </cell>
        </row>
        <row r="3381">
          <cell r="F3381" t="str">
            <v>ARTESP</v>
          </cell>
          <cell r="J3381">
            <v>3570584.8994</v>
          </cell>
          <cell r="L3381" t="str">
            <v>RA de Itapeva</v>
          </cell>
          <cell r="M3381" t="str">
            <v>Obra Contratada a Iniciar</v>
          </cell>
          <cell r="N3381">
            <v>1</v>
          </cell>
        </row>
        <row r="3382">
          <cell r="F3382" t="str">
            <v>ARTESP</v>
          </cell>
          <cell r="J3382">
            <v>5707468.3789999997</v>
          </cell>
          <cell r="L3382" t="str">
            <v>RA de Itapeva</v>
          </cell>
          <cell r="M3382" t="str">
            <v>Obra Contratada a Iniciar</v>
          </cell>
          <cell r="N3382">
            <v>1</v>
          </cell>
        </row>
        <row r="3383">
          <cell r="F3383" t="str">
            <v>ARTESP</v>
          </cell>
          <cell r="J3383">
            <v>15482041.999</v>
          </cell>
          <cell r="L3383" t="str">
            <v>RA de Itapeva</v>
          </cell>
          <cell r="M3383" t="str">
            <v>Obra Contratada a Iniciar</v>
          </cell>
          <cell r="N3383">
            <v>1</v>
          </cell>
        </row>
        <row r="3384">
          <cell r="F3384" t="str">
            <v>ARTESP</v>
          </cell>
          <cell r="J3384">
            <v>7319643.6290999996</v>
          </cell>
          <cell r="L3384" t="str">
            <v>RA de Itapeva</v>
          </cell>
          <cell r="M3384" t="str">
            <v>Obra Contratada a Iniciar</v>
          </cell>
          <cell r="N3384">
            <v>1</v>
          </cell>
        </row>
        <row r="3385">
          <cell r="F3385" t="str">
            <v>ARTESP</v>
          </cell>
          <cell r="J3385">
            <v>3405157.2201</v>
          </cell>
          <cell r="L3385" t="str">
            <v>RA de Itapeva</v>
          </cell>
          <cell r="M3385" t="str">
            <v>Obra Contratada a Iniciar</v>
          </cell>
          <cell r="N3385">
            <v>1</v>
          </cell>
        </row>
        <row r="3386">
          <cell r="F3386" t="str">
            <v>ARTESP</v>
          </cell>
          <cell r="J3386">
            <v>15336752.1544</v>
          </cell>
          <cell r="L3386" t="str">
            <v>RA de Itapeva</v>
          </cell>
          <cell r="M3386" t="str">
            <v>Obra Contratada a Iniciar</v>
          </cell>
          <cell r="N3386">
            <v>1</v>
          </cell>
        </row>
        <row r="3387">
          <cell r="F3387" t="str">
            <v>ARTESP</v>
          </cell>
          <cell r="J3387">
            <v>6096050.2177999998</v>
          </cell>
          <cell r="L3387" t="str">
            <v>RA de Itapeva</v>
          </cell>
          <cell r="M3387" t="str">
            <v>Obra Contratada a Iniciar</v>
          </cell>
          <cell r="N3387">
            <v>1</v>
          </cell>
        </row>
        <row r="3388">
          <cell r="F3388" t="str">
            <v>ARTESP</v>
          </cell>
          <cell r="J3388">
            <v>138006.92449999999</v>
          </cell>
          <cell r="L3388" t="str">
            <v>RA de Itapeva</v>
          </cell>
          <cell r="M3388" t="str">
            <v>Obra Contratada a Iniciar</v>
          </cell>
          <cell r="N3388">
            <v>1</v>
          </cell>
        </row>
        <row r="3389">
          <cell r="F3389" t="str">
            <v>ARTESP</v>
          </cell>
          <cell r="J3389">
            <v>12460232.2392</v>
          </cell>
          <cell r="L3389" t="str">
            <v>RA de Itapeva</v>
          </cell>
          <cell r="M3389" t="str">
            <v>Obra Contratada a Iniciar</v>
          </cell>
          <cell r="N3389">
            <v>1</v>
          </cell>
        </row>
        <row r="3390">
          <cell r="F3390" t="str">
            <v>ARTESP</v>
          </cell>
          <cell r="J3390">
            <v>138006.92449999999</v>
          </cell>
          <cell r="L3390" t="str">
            <v>RA de Itapeva</v>
          </cell>
          <cell r="M3390" t="str">
            <v>Obra Contratada a Iniciar</v>
          </cell>
          <cell r="N3390">
            <v>1</v>
          </cell>
        </row>
        <row r="3391">
          <cell r="F3391" t="str">
            <v>ARTESP</v>
          </cell>
          <cell r="J3391">
            <v>1220879.6617999999</v>
          </cell>
          <cell r="L3391" t="str">
            <v>RA de Itapeva</v>
          </cell>
          <cell r="M3391" t="str">
            <v>Obra Contratada a Iniciar</v>
          </cell>
          <cell r="N3391">
            <v>1</v>
          </cell>
        </row>
        <row r="3392">
          <cell r="F3392" t="str">
            <v>ARTESP</v>
          </cell>
          <cell r="J3392">
            <v>2663206.4638999999</v>
          </cell>
          <cell r="L3392" t="str">
            <v>RA de Itapeva</v>
          </cell>
          <cell r="M3392" t="str">
            <v>Obra Contratada a Iniciar</v>
          </cell>
          <cell r="N3392">
            <v>11.23</v>
          </cell>
        </row>
        <row r="3393">
          <cell r="F3393" t="str">
            <v>ARTESP</v>
          </cell>
          <cell r="J3393">
            <v>484219.35710000002</v>
          </cell>
          <cell r="L3393" t="str">
            <v>RA de Itapeva</v>
          </cell>
          <cell r="M3393" t="str">
            <v>Obra Contratada a Iniciar</v>
          </cell>
          <cell r="N3393">
            <v>2.1</v>
          </cell>
        </row>
        <row r="3394">
          <cell r="F3394" t="str">
            <v>ARTESP</v>
          </cell>
          <cell r="J3394">
            <v>7747509.7131000003</v>
          </cell>
          <cell r="L3394" t="str">
            <v>RA de Itapeva</v>
          </cell>
          <cell r="M3394" t="str">
            <v>Obra Contratada a Iniciar</v>
          </cell>
          <cell r="N3394">
            <v>32.35</v>
          </cell>
        </row>
        <row r="3395">
          <cell r="F3395" t="str">
            <v>ARTESP</v>
          </cell>
          <cell r="J3395">
            <v>2905316.1423999998</v>
          </cell>
          <cell r="L3395" t="str">
            <v>RA de Itapeva</v>
          </cell>
          <cell r="M3395" t="str">
            <v>Obra Contratada a Iniciar</v>
          </cell>
          <cell r="N3395">
            <v>11.85</v>
          </cell>
        </row>
        <row r="3396">
          <cell r="F3396" t="str">
            <v>ARTESP</v>
          </cell>
          <cell r="J3396">
            <v>242109.67850000001</v>
          </cell>
          <cell r="L3396" t="str">
            <v>RA de Itapeva</v>
          </cell>
          <cell r="M3396" t="str">
            <v>Obra Contratada a Iniciar</v>
          </cell>
          <cell r="N3396">
            <v>0.8699999999999477</v>
          </cell>
        </row>
        <row r="3397">
          <cell r="F3397" t="str">
            <v>ARTESP</v>
          </cell>
          <cell r="J3397">
            <v>1694767.7497</v>
          </cell>
          <cell r="L3397" t="str">
            <v>RA de Itapeva</v>
          </cell>
          <cell r="M3397" t="str">
            <v>Obra Contratada a Iniciar</v>
          </cell>
          <cell r="N3397">
            <v>7.2610000000000241</v>
          </cell>
        </row>
        <row r="3398">
          <cell r="F3398" t="str">
            <v>ARTESP</v>
          </cell>
          <cell r="J3398">
            <v>242109.67850000001</v>
          </cell>
          <cell r="L3398" t="str">
            <v>RA de Itapeva</v>
          </cell>
          <cell r="M3398" t="str">
            <v>Obra Contratada a Iniciar</v>
          </cell>
          <cell r="N3398">
            <v>0.69999999999998863</v>
          </cell>
        </row>
        <row r="3399">
          <cell r="F3399" t="str">
            <v>ARTESP</v>
          </cell>
          <cell r="J3399">
            <v>1694767.7497</v>
          </cell>
          <cell r="L3399" t="str">
            <v>RA de Itapeva</v>
          </cell>
          <cell r="M3399" t="str">
            <v>Obra Contratada a Iniciar</v>
          </cell>
          <cell r="N3399">
            <v>6.7489999999999668</v>
          </cell>
        </row>
        <row r="3400">
          <cell r="F3400" t="str">
            <v>ARTESP</v>
          </cell>
          <cell r="J3400">
            <v>1452658.0711999999</v>
          </cell>
          <cell r="L3400" t="str">
            <v>RA de Itapeva</v>
          </cell>
          <cell r="M3400" t="str">
            <v>Obra Contratada a Iniciar</v>
          </cell>
          <cell r="N3400">
            <v>5.7200000000000273</v>
          </cell>
        </row>
        <row r="3401">
          <cell r="F3401" t="str">
            <v>ARTESP</v>
          </cell>
          <cell r="J3401">
            <v>1210548.3927</v>
          </cell>
          <cell r="L3401" t="str">
            <v>RA de Itapeva</v>
          </cell>
          <cell r="M3401" t="str">
            <v>Obra Contratada a Iniciar</v>
          </cell>
          <cell r="N3401">
            <v>4.6999999999999886</v>
          </cell>
        </row>
        <row r="3402">
          <cell r="F3402" t="str">
            <v>ARTESP</v>
          </cell>
          <cell r="J3402">
            <v>6294851.6419000002</v>
          </cell>
          <cell r="L3402" t="str">
            <v>RA de Itapeva</v>
          </cell>
          <cell r="M3402" t="str">
            <v>Obra Contratada a Iniciar</v>
          </cell>
          <cell r="N3402">
            <v>25.600000000000023</v>
          </cell>
        </row>
        <row r="3403">
          <cell r="F3403" t="str">
            <v>ARTESP</v>
          </cell>
          <cell r="J3403">
            <v>2421096.7853999999</v>
          </cell>
          <cell r="L3403" t="str">
            <v>RA de Itapeva</v>
          </cell>
          <cell r="M3403" t="str">
            <v>Obra Contratada a Iniciar</v>
          </cell>
          <cell r="N3403">
            <v>10.050000000000011</v>
          </cell>
        </row>
        <row r="3404">
          <cell r="F3404" t="str">
            <v>ARTESP</v>
          </cell>
          <cell r="J3404">
            <v>3147425.821</v>
          </cell>
          <cell r="L3404" t="str">
            <v>RA de Itapeva</v>
          </cell>
          <cell r="M3404" t="str">
            <v>Obra Contratada a Iniciar</v>
          </cell>
          <cell r="N3404">
            <v>32.519999999999982</v>
          </cell>
        </row>
        <row r="3405">
          <cell r="F3405" t="str">
            <v>ARTESP</v>
          </cell>
          <cell r="J3405">
            <v>7989619.3916999996</v>
          </cell>
          <cell r="L3405" t="str">
            <v>RA de Itapeva</v>
          </cell>
          <cell r="M3405" t="str">
            <v>Obra Contratada a Iniciar</v>
          </cell>
          <cell r="N3405">
            <v>12.569999999999993</v>
          </cell>
        </row>
        <row r="3406">
          <cell r="F3406" t="str">
            <v>ARTESP</v>
          </cell>
          <cell r="J3406">
            <v>484219.35710000002</v>
          </cell>
          <cell r="L3406" t="str">
            <v>RA de Itapeva</v>
          </cell>
          <cell r="M3406" t="str">
            <v>Obra Contratada a Iniciar</v>
          </cell>
          <cell r="N3406">
            <v>1.9599999999999795</v>
          </cell>
        </row>
        <row r="3407">
          <cell r="F3407" t="str">
            <v>ARTESP</v>
          </cell>
          <cell r="J3407">
            <v>726329.03559999994</v>
          </cell>
          <cell r="L3407" t="str">
            <v>RA de Itapeva</v>
          </cell>
          <cell r="M3407" t="str">
            <v>Obra Contratada a Iniciar</v>
          </cell>
          <cell r="N3407">
            <v>3.4000000000000341</v>
          </cell>
        </row>
        <row r="3408">
          <cell r="F3408" t="str">
            <v>ARTESP</v>
          </cell>
          <cell r="J3408">
            <v>3389535.4994999999</v>
          </cell>
          <cell r="L3408" t="str">
            <v>RA de Itapeva</v>
          </cell>
          <cell r="M3408" t="str">
            <v>Obra Contratada a Iniciar</v>
          </cell>
          <cell r="N3408">
            <v>14.079999999999984</v>
          </cell>
        </row>
        <row r="3409">
          <cell r="F3409" t="str">
            <v>ARTESP</v>
          </cell>
          <cell r="J3409">
            <v>242109.67850000001</v>
          </cell>
          <cell r="L3409" t="str">
            <v>RA de Itapeva</v>
          </cell>
          <cell r="M3409" t="str">
            <v>Obra Contratada a Iniciar</v>
          </cell>
          <cell r="N3409">
            <v>0.80000000000001137</v>
          </cell>
        </row>
        <row r="3410">
          <cell r="F3410" t="str">
            <v>ARTESP</v>
          </cell>
          <cell r="J3410">
            <v>1210548.3927</v>
          </cell>
          <cell r="L3410" t="str">
            <v>RA de Itapeva</v>
          </cell>
          <cell r="M3410" t="str">
            <v>Obra Contratada a Iniciar</v>
          </cell>
          <cell r="N3410">
            <v>5.165</v>
          </cell>
        </row>
        <row r="3411">
          <cell r="F3411" t="str">
            <v>ARTESP</v>
          </cell>
          <cell r="J3411">
            <v>11137045.2126</v>
          </cell>
          <cell r="L3411" t="str">
            <v>RA de Itapeva</v>
          </cell>
          <cell r="M3411" t="str">
            <v>Obra Contratada a Iniciar</v>
          </cell>
          <cell r="N3411">
            <v>1</v>
          </cell>
        </row>
        <row r="3412">
          <cell r="F3412" t="str">
            <v>ARTESP</v>
          </cell>
          <cell r="J3412">
            <v>18435036.670299999</v>
          </cell>
          <cell r="L3412" t="str">
            <v>RA de Itapeva</v>
          </cell>
          <cell r="M3412" t="str">
            <v>Obra Contratada a Iniciar</v>
          </cell>
          <cell r="N3412">
            <v>285.57100000000003</v>
          </cell>
        </row>
        <row r="3413">
          <cell r="F3413" t="str">
            <v>ARTESP</v>
          </cell>
          <cell r="J3413">
            <v>122274126.19670001</v>
          </cell>
          <cell r="L3413" t="str">
            <v>RA de Itapeva</v>
          </cell>
          <cell r="M3413" t="str">
            <v>Obra Contratada a Iniciar</v>
          </cell>
          <cell r="N3413">
            <v>285.57100000000003</v>
          </cell>
        </row>
        <row r="3414">
          <cell r="F3414" t="str">
            <v>ARTESP</v>
          </cell>
          <cell r="J3414">
            <v>10369624.523700001</v>
          </cell>
          <cell r="L3414" t="str">
            <v>RA de Itapeva</v>
          </cell>
          <cell r="M3414" t="str">
            <v>Obra Contratada a Iniciar</v>
          </cell>
          <cell r="N3414">
            <v>285.57100000000003</v>
          </cell>
        </row>
        <row r="3415">
          <cell r="F3415" t="str">
            <v>ARTESP</v>
          </cell>
          <cell r="J3415">
            <v>171452089.2335</v>
          </cell>
          <cell r="L3415" t="str">
            <v>RA de Itapeva</v>
          </cell>
          <cell r="M3415" t="str">
            <v>Obra Contratada a Iniciar</v>
          </cell>
          <cell r="N3415">
            <v>285.57100000000003</v>
          </cell>
        </row>
        <row r="3416">
          <cell r="F3416" t="str">
            <v>ARTESP</v>
          </cell>
          <cell r="J3416">
            <v>20289701.524799999</v>
          </cell>
          <cell r="L3416" t="str">
            <v>RA de Itapeva</v>
          </cell>
          <cell r="M3416" t="str">
            <v>Obra Contratada a Iniciar</v>
          </cell>
          <cell r="N3416">
            <v>1</v>
          </cell>
        </row>
        <row r="3417">
          <cell r="F3417" t="str">
            <v>ARTESP</v>
          </cell>
          <cell r="J3417">
            <v>5771899.7312000003</v>
          </cell>
          <cell r="L3417" t="str">
            <v>RA de Itapeva</v>
          </cell>
          <cell r="M3417" t="str">
            <v>Obra Contratada a Iniciar</v>
          </cell>
          <cell r="N3417">
            <v>285.57100000000003</v>
          </cell>
        </row>
        <row r="3418">
          <cell r="F3418" t="str">
            <v>ARTESP</v>
          </cell>
          <cell r="J3418">
            <v>39137892.423600003</v>
          </cell>
          <cell r="L3418" t="str">
            <v>RA de Itapeva</v>
          </cell>
          <cell r="M3418" t="str">
            <v>Obra Contratada a Iniciar</v>
          </cell>
          <cell r="N3418">
            <v>285.57100000000003</v>
          </cell>
        </row>
        <row r="3419">
          <cell r="F3419" t="str">
            <v>ARTESP</v>
          </cell>
          <cell r="J3419">
            <v>726329.03559999994</v>
          </cell>
          <cell r="L3419" t="str">
            <v>RA de Itapeva</v>
          </cell>
          <cell r="M3419" t="str">
            <v>Obra Contratada a Iniciar</v>
          </cell>
          <cell r="N3419">
            <v>2.77</v>
          </cell>
        </row>
        <row r="3420">
          <cell r="F3420" t="str">
            <v>ARTESP</v>
          </cell>
          <cell r="J3420">
            <v>32775088.2042</v>
          </cell>
          <cell r="L3420" t="str">
            <v>RA de Itapeva</v>
          </cell>
          <cell r="M3420" t="str">
            <v>Obra Contratada a Iniciar</v>
          </cell>
          <cell r="N3420">
            <v>7</v>
          </cell>
        </row>
        <row r="3421">
          <cell r="F3421" t="str">
            <v>ARTESP</v>
          </cell>
          <cell r="J3421">
            <v>23725136.690900002</v>
          </cell>
          <cell r="L3421" t="str">
            <v>RA de Itapeva</v>
          </cell>
          <cell r="M3421" t="str">
            <v>Obra Contratada a Iniciar</v>
          </cell>
          <cell r="N3421">
            <v>1</v>
          </cell>
        </row>
        <row r="3422">
          <cell r="F3422" t="str">
            <v>ARTESP</v>
          </cell>
          <cell r="J3422">
            <v>4388500.5969000002</v>
          </cell>
          <cell r="L3422" t="str">
            <v>RA de Itapeva</v>
          </cell>
          <cell r="M3422" t="str">
            <v>Obra Contratada a Iniciar</v>
          </cell>
          <cell r="N3422">
            <v>1</v>
          </cell>
        </row>
        <row r="3423">
          <cell r="F3423" t="str">
            <v>ARTESP</v>
          </cell>
          <cell r="J3423">
            <v>10063897.4397</v>
          </cell>
          <cell r="L3423" t="str">
            <v>RA de Itapeva</v>
          </cell>
          <cell r="M3423" t="str">
            <v>Obra Contratada a Iniciar</v>
          </cell>
          <cell r="N3423">
            <v>285.57100000000003</v>
          </cell>
        </row>
        <row r="3424">
          <cell r="F3424" t="str">
            <v>ARTESP</v>
          </cell>
          <cell r="J3424">
            <v>11762287.409499999</v>
          </cell>
          <cell r="L3424" t="str">
            <v>RA de Itapeva</v>
          </cell>
          <cell r="M3424" t="str">
            <v>Obra Contratada a Iniciar</v>
          </cell>
          <cell r="N3424">
            <v>285.57100000000003</v>
          </cell>
        </row>
        <row r="3425">
          <cell r="F3425" t="str">
            <v>ARTESP</v>
          </cell>
          <cell r="J3425">
            <v>32098016.6336</v>
          </cell>
          <cell r="L3425" t="str">
            <v>RA de Itapeva</v>
          </cell>
          <cell r="M3425" t="str">
            <v>Obra Contratada a Iniciar</v>
          </cell>
          <cell r="N3425">
            <v>285.57100000000003</v>
          </cell>
        </row>
        <row r="3426">
          <cell r="F3426" t="str">
            <v>ARTESP</v>
          </cell>
          <cell r="J3426">
            <v>24813720.093800001</v>
          </cell>
          <cell r="L3426" t="str">
            <v>RA de Itapeva</v>
          </cell>
          <cell r="M3426" t="str">
            <v>Obra Contratada a Iniciar</v>
          </cell>
          <cell r="N3426">
            <v>285.57100000000003</v>
          </cell>
        </row>
        <row r="3427">
          <cell r="F3427" t="str">
            <v>ARTESP</v>
          </cell>
          <cell r="J3427">
            <v>127291826.5758</v>
          </cell>
          <cell r="L3427" t="str">
            <v>RA de Itapeva</v>
          </cell>
          <cell r="M3427" t="str">
            <v>Obra Contratada a Iniciar</v>
          </cell>
          <cell r="N3427">
            <v>7</v>
          </cell>
        </row>
        <row r="3428">
          <cell r="F3428" t="str">
            <v>ARTESP</v>
          </cell>
          <cell r="J3428">
            <v>63422654.081200004</v>
          </cell>
          <cell r="L3428" t="str">
            <v>RA de Itapeva</v>
          </cell>
          <cell r="M3428" t="str">
            <v>Obra Contratada a Iniciar</v>
          </cell>
          <cell r="N3428">
            <v>21</v>
          </cell>
        </row>
        <row r="3429">
          <cell r="F3429" t="str">
            <v>ARTESP</v>
          </cell>
          <cell r="J3429">
            <v>1452658.0711999999</v>
          </cell>
          <cell r="L3429" t="str">
            <v>RA de Itapeva</v>
          </cell>
          <cell r="M3429" t="str">
            <v>Obra Contratada a Iniciar</v>
          </cell>
          <cell r="N3429">
            <v>5.5999999999999659</v>
          </cell>
        </row>
        <row r="3430">
          <cell r="F3430" t="str">
            <v>ARTESP</v>
          </cell>
          <cell r="J3430">
            <v>2663206.4638999999</v>
          </cell>
          <cell r="L3430" t="str">
            <v>RA de Itapeva</v>
          </cell>
          <cell r="M3430" t="str">
            <v>Obra Contratada a Iniciar</v>
          </cell>
          <cell r="N3430">
            <v>10.5</v>
          </cell>
        </row>
        <row r="3431">
          <cell r="F3431" t="str">
            <v>ARTESP</v>
          </cell>
          <cell r="J3431">
            <v>1210548.3927</v>
          </cell>
          <cell r="L3431" t="str">
            <v>RA de Itapeva</v>
          </cell>
          <cell r="M3431" t="str">
            <v>Obra Contratada a Iniciar</v>
          </cell>
          <cell r="N3431">
            <v>5.3000000000000114</v>
          </cell>
        </row>
        <row r="3432">
          <cell r="F3432" t="str">
            <v>ARTESP</v>
          </cell>
          <cell r="J3432">
            <v>3755406.6771</v>
          </cell>
          <cell r="L3432" t="str">
            <v>RA de Itapeva</v>
          </cell>
          <cell r="M3432" t="str">
            <v>Obra Contratada a Iniciar</v>
          </cell>
          <cell r="N3432">
            <v>1</v>
          </cell>
        </row>
        <row r="3433">
          <cell r="F3433" t="str">
            <v>ARTESP</v>
          </cell>
          <cell r="J3433">
            <v>3755406.6771</v>
          </cell>
          <cell r="L3433" t="str">
            <v>RA de Itapeva</v>
          </cell>
          <cell r="M3433" t="str">
            <v>Obra Contratada a Iniciar</v>
          </cell>
          <cell r="N3433">
            <v>1</v>
          </cell>
        </row>
        <row r="3434">
          <cell r="F3434" t="str">
            <v>ARTESP</v>
          </cell>
          <cell r="J3434">
            <v>3755406.6771</v>
          </cell>
          <cell r="L3434" t="str">
            <v>RA de Itapeva</v>
          </cell>
          <cell r="M3434" t="str">
            <v>Obra Contratada a Iniciar</v>
          </cell>
          <cell r="N3434">
            <v>1</v>
          </cell>
        </row>
        <row r="3435">
          <cell r="F3435" t="str">
            <v>ARTESP</v>
          </cell>
          <cell r="J3435">
            <v>4140242.7922</v>
          </cell>
          <cell r="L3435" t="str">
            <v>RA de Itapeva</v>
          </cell>
          <cell r="M3435" t="str">
            <v>Obra Contratada a Iniciar</v>
          </cell>
          <cell r="N3435">
            <v>1</v>
          </cell>
        </row>
        <row r="3436">
          <cell r="F3436" t="str">
            <v>ARTESP</v>
          </cell>
          <cell r="J3436">
            <v>3574433.4940999998</v>
          </cell>
          <cell r="L3436" t="str">
            <v>RA de Itapeva</v>
          </cell>
          <cell r="M3436" t="str">
            <v>Obra Contratada a Iniciar</v>
          </cell>
          <cell r="N3436">
            <v>1</v>
          </cell>
        </row>
        <row r="3437">
          <cell r="F3437" t="str">
            <v>ARTESP</v>
          </cell>
          <cell r="J3437">
            <v>3755406.6771</v>
          </cell>
          <cell r="L3437" t="str">
            <v>RA de Itapeva</v>
          </cell>
          <cell r="M3437" t="str">
            <v>Obra Contratada a Iniciar</v>
          </cell>
          <cell r="N3437">
            <v>1</v>
          </cell>
        </row>
        <row r="3438">
          <cell r="F3438" t="str">
            <v>ARTESP</v>
          </cell>
          <cell r="J3438">
            <v>3755406.6771</v>
          </cell>
          <cell r="L3438" t="str">
            <v>RA de Itapeva</v>
          </cell>
          <cell r="M3438" t="str">
            <v>Obra Contratada a Iniciar</v>
          </cell>
          <cell r="N3438">
            <v>1</v>
          </cell>
        </row>
        <row r="3439">
          <cell r="F3439" t="str">
            <v>ARTESP</v>
          </cell>
          <cell r="J3439">
            <v>3755406.6771</v>
          </cell>
          <cell r="L3439" t="str">
            <v>RA de Itapeva</v>
          </cell>
          <cell r="M3439" t="str">
            <v>Obra Contratada a Iniciar</v>
          </cell>
          <cell r="N3439">
            <v>1</v>
          </cell>
        </row>
        <row r="3440">
          <cell r="F3440" t="str">
            <v>ARTESP</v>
          </cell>
          <cell r="J3440">
            <v>3574433.4940999998</v>
          </cell>
          <cell r="L3440" t="str">
            <v>RA de Itapeva</v>
          </cell>
          <cell r="M3440" t="str">
            <v>Obra Contratada a Iniciar</v>
          </cell>
          <cell r="N3440">
            <v>1</v>
          </cell>
        </row>
        <row r="3441">
          <cell r="F3441" t="str">
            <v>ARTESP</v>
          </cell>
          <cell r="J3441">
            <v>3882824.5915000001</v>
          </cell>
          <cell r="L3441" t="str">
            <v>RA de Itapeva</v>
          </cell>
          <cell r="M3441" t="str">
            <v>Obra Contratada a Iniciar</v>
          </cell>
          <cell r="N3441">
            <v>1</v>
          </cell>
        </row>
        <row r="3442">
          <cell r="F3442" t="str">
            <v>ARTESP</v>
          </cell>
          <cell r="J3442">
            <v>3882824.5915000001</v>
          </cell>
          <cell r="L3442" t="str">
            <v>RA de Itapeva</v>
          </cell>
          <cell r="M3442" t="str">
            <v>Obra Contratada a Iniciar</v>
          </cell>
          <cell r="N3442">
            <v>1</v>
          </cell>
        </row>
        <row r="3443">
          <cell r="F3443" t="str">
            <v>ARTESP</v>
          </cell>
          <cell r="J3443">
            <v>3882824.5915000001</v>
          </cell>
          <cell r="L3443" t="str">
            <v>RA de Itapeva</v>
          </cell>
          <cell r="M3443" t="str">
            <v>Obra Contratada a Iniciar</v>
          </cell>
          <cell r="N3443">
            <v>1</v>
          </cell>
        </row>
        <row r="3444">
          <cell r="F3444" t="str">
            <v>ARTESP</v>
          </cell>
          <cell r="J3444">
            <v>4140242.7922</v>
          </cell>
          <cell r="L3444" t="str">
            <v>RA de Itapeva</v>
          </cell>
          <cell r="M3444" t="str">
            <v>Obra Contratada a Iniciar</v>
          </cell>
          <cell r="N3444">
            <v>1</v>
          </cell>
        </row>
        <row r="3445">
          <cell r="F3445" t="str">
            <v>ARTESP</v>
          </cell>
          <cell r="J3445">
            <v>4140242.7922</v>
          </cell>
          <cell r="L3445" t="str">
            <v>RA de Itapeva</v>
          </cell>
          <cell r="M3445" t="str">
            <v>Obra Contratada a Iniciar</v>
          </cell>
          <cell r="N3445">
            <v>1</v>
          </cell>
        </row>
        <row r="3446">
          <cell r="F3446" t="str">
            <v>ARTESP</v>
          </cell>
          <cell r="J3446">
            <v>4140242.7922</v>
          </cell>
          <cell r="L3446" t="str">
            <v>RA de Itapeva</v>
          </cell>
          <cell r="M3446" t="str">
            <v>Obra Contratada a Iniciar</v>
          </cell>
          <cell r="N3446">
            <v>1</v>
          </cell>
        </row>
        <row r="3447">
          <cell r="F3447" t="str">
            <v>ARTESP</v>
          </cell>
          <cell r="J3447">
            <v>3574433.4940999998</v>
          </cell>
          <cell r="L3447" t="str">
            <v>RA de Itapeva</v>
          </cell>
          <cell r="M3447" t="str">
            <v>Obra Contratada a Iniciar</v>
          </cell>
          <cell r="N3447">
            <v>1</v>
          </cell>
        </row>
        <row r="3448">
          <cell r="F3448" t="str">
            <v>ARTESP</v>
          </cell>
          <cell r="J3448">
            <v>3755406.6771</v>
          </cell>
          <cell r="L3448" t="str">
            <v>RA de Itapeva</v>
          </cell>
          <cell r="M3448" t="str">
            <v>Obra Contratada a Iniciar</v>
          </cell>
          <cell r="N3448">
            <v>1</v>
          </cell>
        </row>
        <row r="3449">
          <cell r="F3449" t="str">
            <v>ARTESP</v>
          </cell>
          <cell r="J3449">
            <v>4140242.7922</v>
          </cell>
          <cell r="L3449" t="str">
            <v>RA de Itapeva</v>
          </cell>
          <cell r="M3449" t="str">
            <v>Obra Contratada a Iniciar</v>
          </cell>
          <cell r="N3449">
            <v>1</v>
          </cell>
        </row>
        <row r="3450">
          <cell r="F3450" t="str">
            <v>ARTESP</v>
          </cell>
          <cell r="J3450">
            <v>3574433.4940999998</v>
          </cell>
          <cell r="L3450" t="str">
            <v>RA de Itapeva</v>
          </cell>
          <cell r="M3450" t="str">
            <v>Obra Contratada a Iniciar</v>
          </cell>
          <cell r="N3450">
            <v>1</v>
          </cell>
        </row>
        <row r="3451">
          <cell r="F3451" t="str">
            <v>ARTESP</v>
          </cell>
          <cell r="J3451">
            <v>3574433.4940999998</v>
          </cell>
          <cell r="L3451" t="str">
            <v>RA de Itapeva</v>
          </cell>
          <cell r="M3451" t="str">
            <v>Obra Contratada a Iniciar</v>
          </cell>
          <cell r="N3451">
            <v>1</v>
          </cell>
        </row>
        <row r="3452">
          <cell r="F3452" t="str">
            <v>ARTESP</v>
          </cell>
          <cell r="J3452">
            <v>3873754.8566000001</v>
          </cell>
          <cell r="L3452" t="str">
            <v>RA de Itapeva</v>
          </cell>
          <cell r="M3452" t="str">
            <v>Obra Contratada a Iniciar</v>
          </cell>
          <cell r="N3452">
            <v>16.300000000000011</v>
          </cell>
        </row>
        <row r="3453">
          <cell r="F3453" t="str">
            <v>ARTESP</v>
          </cell>
          <cell r="J3453">
            <v>242109.67850000001</v>
          </cell>
          <cell r="L3453" t="str">
            <v>RA de Itapeva</v>
          </cell>
          <cell r="M3453" t="str">
            <v>Obra Contratada a Iniciar</v>
          </cell>
          <cell r="N3453">
            <v>0.59999999999999432</v>
          </cell>
        </row>
        <row r="3454">
          <cell r="F3454" t="str">
            <v>ARTESP</v>
          </cell>
          <cell r="J3454">
            <v>3389535.4994999999</v>
          </cell>
          <cell r="L3454" t="str">
            <v>RA de Itapeva</v>
          </cell>
          <cell r="M3454" t="str">
            <v>Obra Contratada a Iniciar</v>
          </cell>
          <cell r="N3454">
            <v>14.469999999999999</v>
          </cell>
        </row>
        <row r="3455">
          <cell r="F3455" t="str">
            <v>ARTESP</v>
          </cell>
          <cell r="J3455">
            <v>1210548.3927</v>
          </cell>
          <cell r="L3455" t="str">
            <v>RA de Itapeva</v>
          </cell>
          <cell r="M3455" t="str">
            <v>Obra Contratada a Iniciar</v>
          </cell>
          <cell r="N3455">
            <v>4.6599999999999966</v>
          </cell>
        </row>
        <row r="3456">
          <cell r="F3456" t="str">
            <v>ARTESP</v>
          </cell>
          <cell r="J3456">
            <v>968438.71409999998</v>
          </cell>
          <cell r="L3456" t="str">
            <v>RA de Itapeva</v>
          </cell>
          <cell r="M3456" t="str">
            <v>Obra Contratada a Iniciar</v>
          </cell>
          <cell r="N3456">
            <v>4.289999999999992</v>
          </cell>
        </row>
        <row r="3457">
          <cell r="F3457" t="str">
            <v>ARTESP</v>
          </cell>
          <cell r="J3457">
            <v>484219.35710000002</v>
          </cell>
          <cell r="L3457" t="str">
            <v>RA de Itapeva</v>
          </cell>
          <cell r="M3457" t="str">
            <v>Obra Contratada a Iniciar</v>
          </cell>
          <cell r="N3457">
            <v>2.4300000000000068</v>
          </cell>
        </row>
        <row r="3458">
          <cell r="F3458" t="str">
            <v>ARTESP</v>
          </cell>
          <cell r="J3458">
            <v>968438.71409999998</v>
          </cell>
          <cell r="L3458" t="str">
            <v>RA de Itapeva</v>
          </cell>
          <cell r="M3458" t="str">
            <v>Obra Contratada a Iniciar</v>
          </cell>
          <cell r="N3458">
            <v>3.75</v>
          </cell>
        </row>
        <row r="3459">
          <cell r="F3459" t="str">
            <v>ARTESP</v>
          </cell>
          <cell r="J3459">
            <v>242109.67850000001</v>
          </cell>
          <cell r="L3459" t="str">
            <v>RA de Itapeva</v>
          </cell>
          <cell r="M3459" t="str">
            <v>Obra Contratada a Iniciar</v>
          </cell>
          <cell r="N3459">
            <v>0.90000000000000568</v>
          </cell>
        </row>
        <row r="3460">
          <cell r="F3460" t="str">
            <v>ARTESP</v>
          </cell>
          <cell r="J3460">
            <v>242109.67850000001</v>
          </cell>
          <cell r="L3460" t="str">
            <v>RA de Itapeva</v>
          </cell>
          <cell r="M3460" t="str">
            <v>Obra Contratada a Iniciar</v>
          </cell>
          <cell r="N3460">
            <v>0.90000000000000568</v>
          </cell>
        </row>
        <row r="3461">
          <cell r="F3461" t="str">
            <v>ARTESP</v>
          </cell>
          <cell r="J3461">
            <v>242109.67850000001</v>
          </cell>
          <cell r="L3461" t="str">
            <v>RA de Itapeva</v>
          </cell>
          <cell r="M3461" t="str">
            <v>Obra Contratada a Iniciar</v>
          </cell>
          <cell r="N3461">
            <v>1.3999999999999773</v>
          </cell>
        </row>
        <row r="3462">
          <cell r="F3462" t="str">
            <v>ARTESP</v>
          </cell>
          <cell r="J3462">
            <v>242109.67850000001</v>
          </cell>
          <cell r="L3462" t="str">
            <v>RA de Itapeva</v>
          </cell>
          <cell r="M3462" t="str">
            <v>Obra Contratada a Iniciar</v>
          </cell>
          <cell r="N3462">
            <v>0.62000000000000455</v>
          </cell>
        </row>
        <row r="3463">
          <cell r="F3463" t="str">
            <v>ARTESP</v>
          </cell>
          <cell r="J3463">
            <v>484219.35710000002</v>
          </cell>
          <cell r="L3463" t="str">
            <v>RA de Itapeva</v>
          </cell>
          <cell r="M3463" t="str">
            <v>Obra Contratada a Iniciar</v>
          </cell>
          <cell r="N3463">
            <v>1.6299999999999955</v>
          </cell>
        </row>
        <row r="3464">
          <cell r="F3464" t="str">
            <v>ARTESP</v>
          </cell>
          <cell r="J3464">
            <v>242109.67850000001</v>
          </cell>
          <cell r="L3464" t="str">
            <v>RA de Itapeva</v>
          </cell>
          <cell r="M3464" t="str">
            <v>Obra Contratada a Iniciar</v>
          </cell>
          <cell r="N3464">
            <v>1.3500000000000227</v>
          </cell>
        </row>
        <row r="3465">
          <cell r="F3465" t="str">
            <v>ARTESP</v>
          </cell>
          <cell r="J3465">
            <v>2178987.1068000002</v>
          </cell>
          <cell r="L3465" t="str">
            <v>RA de Itapeva</v>
          </cell>
          <cell r="M3465" t="str">
            <v>Obra Contratada a Iniciar</v>
          </cell>
          <cell r="N3465">
            <v>9.1799999999999784</v>
          </cell>
        </row>
        <row r="3466">
          <cell r="F3466" t="str">
            <v>ARTESP</v>
          </cell>
          <cell r="J3466">
            <v>1210548.3927</v>
          </cell>
          <cell r="L3466" t="str">
            <v>RA de Itapeva</v>
          </cell>
          <cell r="M3466" t="str">
            <v>Obra Contratada a Iniciar</v>
          </cell>
          <cell r="N3466">
            <v>4.6550000000000011</v>
          </cell>
        </row>
        <row r="3467">
          <cell r="F3467" t="str">
            <v>ARTESP</v>
          </cell>
          <cell r="J3467">
            <v>1210548.3927</v>
          </cell>
          <cell r="L3467" t="str">
            <v>RA de Itapeva</v>
          </cell>
          <cell r="M3467" t="str">
            <v>Obra Contratada a Iniciar</v>
          </cell>
          <cell r="N3467">
            <v>4.6550000000000011</v>
          </cell>
        </row>
        <row r="3468">
          <cell r="F3468" t="str">
            <v>ARTESP</v>
          </cell>
          <cell r="J3468">
            <v>3574433.4940999998</v>
          </cell>
          <cell r="L3468" t="str">
            <v>RA de Itapeva</v>
          </cell>
          <cell r="M3468" t="str">
            <v>Obra Contratada a Iniciar</v>
          </cell>
          <cell r="N3468">
            <v>1</v>
          </cell>
        </row>
        <row r="3469">
          <cell r="F3469" t="str">
            <v>ARTESP</v>
          </cell>
          <cell r="J3469">
            <v>138006.92449999999</v>
          </cell>
          <cell r="L3469" t="str">
            <v>RA de Itapeva</v>
          </cell>
          <cell r="M3469" t="str">
            <v>Obra Contratada a Iniciar</v>
          </cell>
          <cell r="N3469">
            <v>1</v>
          </cell>
        </row>
        <row r="3470">
          <cell r="F3470" t="str">
            <v>ARTESP</v>
          </cell>
          <cell r="J3470">
            <v>16512780.4484</v>
          </cell>
          <cell r="L3470" t="str">
            <v>RA de Itapeva</v>
          </cell>
          <cell r="M3470" t="str">
            <v>Obra Contratada a Iniciar</v>
          </cell>
          <cell r="N3470">
            <v>1</v>
          </cell>
        </row>
        <row r="3471">
          <cell r="F3471" t="str">
            <v>ARTESP</v>
          </cell>
          <cell r="J3471">
            <v>13544955.6653</v>
          </cell>
          <cell r="L3471" t="str">
            <v>RA de Itapeva</v>
          </cell>
          <cell r="M3471" t="str">
            <v>Obra Contratada a Iniciar</v>
          </cell>
          <cell r="N3471">
            <v>1</v>
          </cell>
        </row>
        <row r="3472">
          <cell r="F3472" t="str">
            <v>ARTESP</v>
          </cell>
          <cell r="J3472">
            <v>11445411.319599999</v>
          </cell>
          <cell r="L3472" t="str">
            <v>RA de Itapeva</v>
          </cell>
          <cell r="M3472" t="str">
            <v>Obra Contratada a Iniciar</v>
          </cell>
          <cell r="N3472">
            <v>1</v>
          </cell>
        </row>
        <row r="3473">
          <cell r="F3473" t="str">
            <v>ARTESP</v>
          </cell>
          <cell r="J3473">
            <v>8869015.8750999998</v>
          </cell>
          <cell r="L3473" t="str">
            <v>RA de Itapeva</v>
          </cell>
          <cell r="M3473" t="str">
            <v>Obra Contratada a Iniciar</v>
          </cell>
          <cell r="N3473">
            <v>0</v>
          </cell>
        </row>
        <row r="3474">
          <cell r="F3474" t="str">
            <v>ARTESP</v>
          </cell>
          <cell r="J3474">
            <v>8869015.8750999998</v>
          </cell>
          <cell r="L3474" t="str">
            <v>RA de Itapeva</v>
          </cell>
          <cell r="M3474" t="str">
            <v>Obra Contratada a Iniciar</v>
          </cell>
          <cell r="N3474">
            <v>0</v>
          </cell>
        </row>
        <row r="3475">
          <cell r="F3475" t="str">
            <v>ARTESP</v>
          </cell>
          <cell r="J3475">
            <v>8869015.8750999998</v>
          </cell>
          <cell r="L3475" t="str">
            <v>RA de Itapeva</v>
          </cell>
          <cell r="M3475" t="str">
            <v>Obra Contratada a Iniciar</v>
          </cell>
          <cell r="N3475">
            <v>0</v>
          </cell>
        </row>
        <row r="3476">
          <cell r="F3476" t="str">
            <v>ARTESP</v>
          </cell>
          <cell r="J3476">
            <v>13303523.8127</v>
          </cell>
          <cell r="L3476" t="str">
            <v>RA de Itapeva</v>
          </cell>
          <cell r="M3476" t="str">
            <v>Obra Contratada a Iniciar</v>
          </cell>
          <cell r="N3476">
            <v>0.80000000000001137</v>
          </cell>
        </row>
        <row r="3477">
          <cell r="F3477" t="str">
            <v>ARTESP</v>
          </cell>
          <cell r="J3477">
            <v>8869015.8750999998</v>
          </cell>
          <cell r="L3477" t="str">
            <v>RA de Itapeva</v>
          </cell>
          <cell r="M3477" t="str">
            <v>Obra Contratada a Iniciar</v>
          </cell>
          <cell r="N3477">
            <v>0</v>
          </cell>
        </row>
        <row r="3478">
          <cell r="F3478" t="str">
            <v>ARTESP</v>
          </cell>
          <cell r="J3478">
            <v>17738031.750300001</v>
          </cell>
          <cell r="L3478" t="str">
            <v>RA de Itapeva</v>
          </cell>
          <cell r="M3478" t="str">
            <v>Obra Contratada a Iniciar</v>
          </cell>
          <cell r="N3478">
            <v>0</v>
          </cell>
        </row>
        <row r="3479">
          <cell r="F3479" t="str">
            <v>ARTESP</v>
          </cell>
          <cell r="J3479">
            <v>8869015.8750999998</v>
          </cell>
          <cell r="L3479" t="str">
            <v>RA de Itapeva</v>
          </cell>
          <cell r="M3479" t="str">
            <v>Obra Contratada a Iniciar</v>
          </cell>
          <cell r="N3479">
            <v>0</v>
          </cell>
        </row>
        <row r="3480">
          <cell r="F3480" t="str">
            <v>ARTESP</v>
          </cell>
          <cell r="J3480">
            <v>8869015.8750999998</v>
          </cell>
          <cell r="L3480" t="str">
            <v>RA de Itapeva</v>
          </cell>
          <cell r="M3480" t="str">
            <v>Obra Contratada a Iniciar</v>
          </cell>
          <cell r="N3480">
            <v>0</v>
          </cell>
        </row>
        <row r="3481">
          <cell r="F3481" t="str">
            <v>ARTESP</v>
          </cell>
          <cell r="J3481">
            <v>8869015.8750999998</v>
          </cell>
          <cell r="L3481" t="str">
            <v>RA de Itapeva</v>
          </cell>
          <cell r="M3481" t="str">
            <v>Obra Contratada a Iniciar</v>
          </cell>
          <cell r="N3481">
            <v>0</v>
          </cell>
        </row>
        <row r="3482">
          <cell r="F3482" t="str">
            <v>ARTESP</v>
          </cell>
          <cell r="J3482">
            <v>8299075.5232999995</v>
          </cell>
          <cell r="L3482" t="str">
            <v>RA de Itapeva</v>
          </cell>
          <cell r="M3482" t="str">
            <v>Obra Contratada a Iniciar</v>
          </cell>
          <cell r="N3482">
            <v>0</v>
          </cell>
        </row>
        <row r="3483">
          <cell r="F3483" t="str">
            <v>ARTESP</v>
          </cell>
          <cell r="J3483">
            <v>8869015.8750999998</v>
          </cell>
          <cell r="L3483" t="str">
            <v>RA de Itapeva</v>
          </cell>
          <cell r="M3483" t="str">
            <v>Obra Contratada a Iniciar</v>
          </cell>
          <cell r="N3483">
            <v>0</v>
          </cell>
        </row>
        <row r="3484">
          <cell r="F3484" t="str">
            <v>ARTESP</v>
          </cell>
          <cell r="J3484">
            <v>8869015.8750999998</v>
          </cell>
          <cell r="L3484" t="str">
            <v>RA de Itapeva</v>
          </cell>
          <cell r="M3484" t="str">
            <v>Obra Contratada a Iniciar</v>
          </cell>
          <cell r="N3484">
            <v>0</v>
          </cell>
        </row>
        <row r="3485">
          <cell r="F3485" t="str">
            <v>ARTESP</v>
          </cell>
          <cell r="J3485">
            <v>8869015.8750999998</v>
          </cell>
          <cell r="L3485" t="str">
            <v>RA de Itapeva</v>
          </cell>
          <cell r="M3485" t="str">
            <v>Obra Contratada a Iniciar</v>
          </cell>
          <cell r="N3485">
            <v>0</v>
          </cell>
        </row>
        <row r="3486">
          <cell r="F3486" t="str">
            <v>ARTESP</v>
          </cell>
          <cell r="J3486">
            <v>8869015.8750999998</v>
          </cell>
          <cell r="L3486" t="str">
            <v>RA de Sorocaba</v>
          </cell>
          <cell r="M3486" t="str">
            <v>Obra Contratada a Iniciar</v>
          </cell>
          <cell r="N3486">
            <v>0</v>
          </cell>
        </row>
        <row r="3487">
          <cell r="F3487" t="str">
            <v>ARTESP</v>
          </cell>
          <cell r="J3487">
            <v>8869015.8750999998</v>
          </cell>
          <cell r="L3487" t="str">
            <v>RA de Itapeva</v>
          </cell>
          <cell r="M3487" t="str">
            <v>Obra Contratada a Iniciar</v>
          </cell>
          <cell r="N3487">
            <v>0</v>
          </cell>
        </row>
        <row r="3488">
          <cell r="F3488" t="str">
            <v>ARTESP</v>
          </cell>
          <cell r="J3488">
            <v>8869015.8750999998</v>
          </cell>
          <cell r="L3488" t="str">
            <v>RA Central</v>
          </cell>
          <cell r="M3488" t="str">
            <v>Obra Contratada a Iniciar</v>
          </cell>
          <cell r="N3488">
            <v>0</v>
          </cell>
        </row>
        <row r="3489">
          <cell r="F3489" t="str">
            <v>ARTESP</v>
          </cell>
          <cell r="J3489">
            <v>8869015.8750999998</v>
          </cell>
          <cell r="L3489" t="str">
            <v>RA de Itapeva</v>
          </cell>
          <cell r="M3489" t="str">
            <v>Obra Contratada a Iniciar</v>
          </cell>
          <cell r="N3489">
            <v>0</v>
          </cell>
        </row>
        <row r="3490">
          <cell r="F3490" t="str">
            <v>ARTESP</v>
          </cell>
          <cell r="J3490">
            <v>8299075.5232999995</v>
          </cell>
          <cell r="L3490" t="str">
            <v>RA de Bauru</v>
          </cell>
          <cell r="M3490" t="str">
            <v>Obra Contratada a Iniciar</v>
          </cell>
          <cell r="N3490">
            <v>0</v>
          </cell>
        </row>
        <row r="3491">
          <cell r="F3491" t="str">
            <v>ARTESP</v>
          </cell>
          <cell r="J3491">
            <v>8869015.8750999998</v>
          </cell>
          <cell r="L3491" t="str">
            <v>RA de Itapeva</v>
          </cell>
          <cell r="M3491" t="str">
            <v>Obra Contratada a Iniciar</v>
          </cell>
          <cell r="N3491">
            <v>0</v>
          </cell>
        </row>
        <row r="3492">
          <cell r="F3492" t="str">
            <v>ARTESP</v>
          </cell>
          <cell r="J3492">
            <v>94408521.938999996</v>
          </cell>
          <cell r="L3492" t="str">
            <v>RA de Itapeva</v>
          </cell>
          <cell r="M3492" t="str">
            <v>Obra Contratada a Iniciar</v>
          </cell>
          <cell r="N3492">
            <v>15.069999999999993</v>
          </cell>
        </row>
        <row r="3493">
          <cell r="F3493" t="str">
            <v>ARTESP</v>
          </cell>
          <cell r="J3493">
            <v>10396215.725500001</v>
          </cell>
          <cell r="L3493" t="str">
            <v>RA de Itapeva</v>
          </cell>
          <cell r="M3493" t="str">
            <v>Obra Contratada a Iniciar</v>
          </cell>
          <cell r="N3493">
            <v>1.3400000000000034</v>
          </cell>
        </row>
        <row r="3494">
          <cell r="F3494" t="str">
            <v>ARTESP</v>
          </cell>
          <cell r="J3494">
            <v>2295819.4434000002</v>
          </cell>
          <cell r="L3494" t="str">
            <v>RA de Itapeva</v>
          </cell>
          <cell r="M3494" t="str">
            <v>Obra Contratada a Iniciar</v>
          </cell>
          <cell r="N3494">
            <v>0.37800000000001432</v>
          </cell>
        </row>
        <row r="3495">
          <cell r="F3495" t="str">
            <v>ARTESP</v>
          </cell>
          <cell r="J3495">
            <v>2986049.7091999999</v>
          </cell>
          <cell r="L3495" t="str">
            <v>RA de Itapeva</v>
          </cell>
          <cell r="M3495" t="str">
            <v>Obra Contratada a Iniciar</v>
          </cell>
          <cell r="N3495">
            <v>0.49800000000001887</v>
          </cell>
        </row>
        <row r="3496">
          <cell r="F3496" t="str">
            <v>ARTESP</v>
          </cell>
          <cell r="J3496">
            <v>3199985.5482000001</v>
          </cell>
          <cell r="L3496" t="str">
            <v>RA de Itapeva</v>
          </cell>
          <cell r="M3496" t="str">
            <v>Obra Contratada a Iniciar</v>
          </cell>
          <cell r="N3496">
            <v>0.53499999999999659</v>
          </cell>
        </row>
        <row r="3497">
          <cell r="F3497" t="str">
            <v>ARTESP</v>
          </cell>
          <cell r="J3497">
            <v>2295819.4434000002</v>
          </cell>
          <cell r="L3497" t="str">
            <v>RA de Itapeva</v>
          </cell>
          <cell r="M3497" t="str">
            <v>Obra Contratada a Iniciar</v>
          </cell>
          <cell r="N3497">
            <v>0.3779999999999859</v>
          </cell>
        </row>
        <row r="3498">
          <cell r="F3498" t="str">
            <v>ARTESP</v>
          </cell>
          <cell r="J3498">
            <v>5331370.4976000004</v>
          </cell>
          <cell r="L3498" t="str">
            <v>RA de Itapeva</v>
          </cell>
          <cell r="M3498" t="str">
            <v>Obra Contratada a Iniciar</v>
          </cell>
          <cell r="N3498">
            <v>2</v>
          </cell>
        </row>
        <row r="3499">
          <cell r="F3499" t="str">
            <v>ARTESP</v>
          </cell>
          <cell r="J3499">
            <v>28339241.8202</v>
          </cell>
          <cell r="L3499" t="str">
            <v>RA de Itapeva</v>
          </cell>
          <cell r="M3499" t="str">
            <v>Obra Contratada a Iniciar</v>
          </cell>
          <cell r="N3499">
            <v>1</v>
          </cell>
        </row>
        <row r="3500">
          <cell r="F3500" t="str">
            <v>ARTESP</v>
          </cell>
          <cell r="J3500">
            <v>180043809.2128</v>
          </cell>
          <cell r="L3500" t="str">
            <v>RA de Itapeva</v>
          </cell>
          <cell r="M3500" t="str">
            <v>Obra Contratada a Iniciar</v>
          </cell>
          <cell r="N3500">
            <v>31.109999999999985</v>
          </cell>
        </row>
        <row r="3501">
          <cell r="F3501" t="str">
            <v>ARTESP</v>
          </cell>
          <cell r="J3501">
            <v>3462914.4630999998</v>
          </cell>
          <cell r="L3501" t="str">
            <v>RA de Itapeva</v>
          </cell>
          <cell r="M3501" t="str">
            <v>Obra Contratada a Iniciar</v>
          </cell>
          <cell r="N3501">
            <v>1</v>
          </cell>
        </row>
        <row r="3502">
          <cell r="F3502" t="str">
            <v>ARTESP</v>
          </cell>
          <cell r="J3502">
            <v>13507193.714600001</v>
          </cell>
          <cell r="L3502" t="str">
            <v>RA de Itapeva</v>
          </cell>
          <cell r="M3502" t="str">
            <v>Obra Contratada a Iniciar</v>
          </cell>
          <cell r="N3502">
            <v>1.5699999999999363</v>
          </cell>
        </row>
        <row r="3503">
          <cell r="F3503" t="str">
            <v>ARTESP</v>
          </cell>
          <cell r="J3503">
            <v>187456156.2658</v>
          </cell>
          <cell r="L3503" t="str">
            <v>RA de Itapeva</v>
          </cell>
          <cell r="M3503" t="str">
            <v>Obra Contratada a Iniciar</v>
          </cell>
          <cell r="N3503">
            <v>25.600000000000023</v>
          </cell>
        </row>
        <row r="3504">
          <cell r="F3504" t="str">
            <v>ARTESP</v>
          </cell>
          <cell r="J3504">
            <v>109082681.781</v>
          </cell>
          <cell r="L3504" t="str">
            <v>RA de Itapeva</v>
          </cell>
          <cell r="M3504" t="str">
            <v>Obra Contratada a Iniciar</v>
          </cell>
          <cell r="N3504">
            <v>10.050000000000011</v>
          </cell>
        </row>
        <row r="3505">
          <cell r="F3505" t="str">
            <v>ARTESP</v>
          </cell>
          <cell r="J3505">
            <v>221659778.3793</v>
          </cell>
          <cell r="L3505" t="str">
            <v>RA de Itapeva</v>
          </cell>
          <cell r="M3505" t="str">
            <v>Obra Contratada a Iniciar</v>
          </cell>
          <cell r="N3505">
            <v>32.519999999999982</v>
          </cell>
        </row>
        <row r="3506">
          <cell r="F3506" t="str">
            <v>ARTESP</v>
          </cell>
          <cell r="J3506">
            <v>152378427.37959999</v>
          </cell>
          <cell r="L3506" t="str">
            <v>RA de Itapeva</v>
          </cell>
          <cell r="M3506" t="str">
            <v>Obra Contratada a Iniciar</v>
          </cell>
          <cell r="N3506">
            <v>17.930000000000007</v>
          </cell>
        </row>
        <row r="3507">
          <cell r="F3507" t="str">
            <v>ARTESP</v>
          </cell>
          <cell r="J3507">
            <v>104542229.9612</v>
          </cell>
          <cell r="L3507" t="str">
            <v>RA de Itapeva</v>
          </cell>
          <cell r="M3507" t="str">
            <v>Obra Contratada a Iniciar</v>
          </cell>
          <cell r="N3507">
            <v>16.899999999999977</v>
          </cell>
        </row>
        <row r="3508">
          <cell r="F3508" t="str">
            <v>ARTESP</v>
          </cell>
          <cell r="J3508">
            <v>139651430.24559999</v>
          </cell>
          <cell r="L3508" t="str">
            <v>RA de Itapeva</v>
          </cell>
          <cell r="M3508" t="str">
            <v>Obra Contratada a Iniciar</v>
          </cell>
          <cell r="N3508">
            <v>21.600000000000023</v>
          </cell>
        </row>
        <row r="3509">
          <cell r="F3509" t="str">
            <v>ARTESP</v>
          </cell>
          <cell r="J3509">
            <v>56537116.457599998</v>
          </cell>
          <cell r="L3509" t="str">
            <v>RA de Itapeva</v>
          </cell>
          <cell r="M3509" t="str">
            <v>Obra Contratada a Iniciar</v>
          </cell>
          <cell r="N3509">
            <v>6.7489999999999668</v>
          </cell>
        </row>
        <row r="3510">
          <cell r="F3510" t="str">
            <v>ARTESP</v>
          </cell>
          <cell r="J3510">
            <v>8869015.8750999998</v>
          </cell>
          <cell r="L3510" t="str">
            <v>RA de Bauru</v>
          </cell>
          <cell r="M3510" t="str">
            <v>Obra Contratada a Iniciar</v>
          </cell>
          <cell r="N3510">
            <v>0</v>
          </cell>
        </row>
        <row r="3511">
          <cell r="F3511" t="str">
            <v>ARTESP</v>
          </cell>
          <cell r="J3511">
            <v>8869015.8750999998</v>
          </cell>
          <cell r="L3511" t="str">
            <v>RA de Bauru</v>
          </cell>
          <cell r="M3511" t="str">
            <v>Obra Contratada a Iniciar</v>
          </cell>
          <cell r="N3511">
            <v>0</v>
          </cell>
        </row>
        <row r="3512">
          <cell r="F3512" t="str">
            <v>ARTESP</v>
          </cell>
          <cell r="J3512">
            <v>8869015.8750999998</v>
          </cell>
          <cell r="L3512" t="str">
            <v>RA de Bauru</v>
          </cell>
          <cell r="M3512" t="str">
            <v>Obra Contratada a Iniciar</v>
          </cell>
          <cell r="N3512">
            <v>1</v>
          </cell>
        </row>
        <row r="3513">
          <cell r="F3513" t="str">
            <v>ARTESP</v>
          </cell>
          <cell r="J3513">
            <v>2171057.307</v>
          </cell>
          <cell r="L3513" t="str">
            <v>RA de Ribeirão Preto</v>
          </cell>
          <cell r="M3513" t="str">
            <v>Obra Contratada a Iniciar</v>
          </cell>
          <cell r="N3513">
            <v>0</v>
          </cell>
        </row>
        <row r="3514">
          <cell r="F3514" t="str">
            <v>ARTESP</v>
          </cell>
          <cell r="J3514">
            <v>2171057.307</v>
          </cell>
          <cell r="L3514" t="str">
            <v>RA de Itapeva</v>
          </cell>
          <cell r="M3514" t="str">
            <v>Obra Contratada a Iniciar</v>
          </cell>
          <cell r="N3514">
            <v>0</v>
          </cell>
        </row>
        <row r="3515">
          <cell r="F3515" t="str">
            <v>ARTESP</v>
          </cell>
          <cell r="J3515">
            <v>2171057.307</v>
          </cell>
          <cell r="L3515" t="str">
            <v>RA de Itapeva</v>
          </cell>
          <cell r="M3515" t="str">
            <v>Obra Contratada a Iniciar</v>
          </cell>
          <cell r="N3515">
            <v>0</v>
          </cell>
        </row>
        <row r="3516">
          <cell r="F3516" t="str">
            <v>ARTESP</v>
          </cell>
          <cell r="J3516">
            <v>2171057.307</v>
          </cell>
          <cell r="L3516" t="str">
            <v>RA de Ribeirão Preto</v>
          </cell>
          <cell r="M3516" t="str">
            <v>Obra Contratada a Iniciar</v>
          </cell>
          <cell r="N3516">
            <v>0</v>
          </cell>
        </row>
        <row r="3517">
          <cell r="F3517" t="str">
            <v>ARTESP</v>
          </cell>
          <cell r="J3517">
            <v>2171057.307</v>
          </cell>
          <cell r="L3517" t="str">
            <v>RA Central</v>
          </cell>
          <cell r="M3517" t="str">
            <v>Obra Contratada a Iniciar</v>
          </cell>
          <cell r="N3517">
            <v>0</v>
          </cell>
        </row>
        <row r="3518">
          <cell r="F3518" t="str">
            <v>ARTESP</v>
          </cell>
          <cell r="J3518">
            <v>2171057.307</v>
          </cell>
          <cell r="L3518" t="str">
            <v>RA de Itapeva</v>
          </cell>
          <cell r="M3518" t="str">
            <v>Obra Contratada a Iniciar</v>
          </cell>
          <cell r="N3518">
            <v>0</v>
          </cell>
        </row>
        <row r="3519">
          <cell r="F3519" t="str">
            <v>ARTESP</v>
          </cell>
          <cell r="J3519">
            <v>2171057.307</v>
          </cell>
          <cell r="L3519" t="str">
            <v>RA de Itapeva</v>
          </cell>
          <cell r="M3519" t="str">
            <v>Obra Contratada a Iniciar</v>
          </cell>
          <cell r="N3519">
            <v>0</v>
          </cell>
        </row>
        <row r="3520">
          <cell r="F3520" t="str">
            <v>ARTESP</v>
          </cell>
          <cell r="J3520">
            <v>2171057.307</v>
          </cell>
          <cell r="L3520" t="str">
            <v>RA de Ribeirão Preto</v>
          </cell>
          <cell r="M3520" t="str">
            <v>Obra Contratada a Iniciar</v>
          </cell>
          <cell r="N3520">
            <v>0</v>
          </cell>
        </row>
        <row r="3521">
          <cell r="F3521" t="str">
            <v>ARTESP</v>
          </cell>
          <cell r="J3521">
            <v>2171057.307</v>
          </cell>
          <cell r="L3521" t="str">
            <v>RA de Itapeva</v>
          </cell>
          <cell r="M3521" t="str">
            <v>Obra Contratada a Iniciar</v>
          </cell>
          <cell r="N3521">
            <v>0</v>
          </cell>
        </row>
        <row r="3522">
          <cell r="F3522" t="str">
            <v>ARTESP</v>
          </cell>
          <cell r="J3522">
            <v>2171057.307</v>
          </cell>
          <cell r="L3522" t="str">
            <v>RA de Itapeva</v>
          </cell>
          <cell r="M3522" t="str">
            <v>Obra Contratada a Iniciar</v>
          </cell>
          <cell r="N3522">
            <v>0</v>
          </cell>
        </row>
        <row r="3523">
          <cell r="F3523" t="str">
            <v>ARTESP</v>
          </cell>
          <cell r="J3523">
            <v>2171057.307</v>
          </cell>
          <cell r="L3523" t="str">
            <v>RA Central</v>
          </cell>
          <cell r="M3523" t="str">
            <v>Obra Contratada a Iniciar</v>
          </cell>
          <cell r="N3523">
            <v>0</v>
          </cell>
        </row>
        <row r="3524">
          <cell r="F3524" t="str">
            <v>ARTESP</v>
          </cell>
          <cell r="J3524">
            <v>13081564.774499999</v>
          </cell>
          <cell r="L3524" t="str">
            <v>RA de Itapeva</v>
          </cell>
          <cell r="M3524" t="str">
            <v>Obra Contratada a Iniciar</v>
          </cell>
          <cell r="N3524">
            <v>14.25</v>
          </cell>
        </row>
        <row r="3525">
          <cell r="F3525" t="str">
            <v>ARTESP</v>
          </cell>
          <cell r="J3525">
            <v>1944263.8614000001</v>
          </cell>
          <cell r="L3525" t="str">
            <v>RA de Itapeva</v>
          </cell>
          <cell r="M3525" t="str">
            <v>Obra Contratada a Iniciar</v>
          </cell>
          <cell r="N3525">
            <v>2.92</v>
          </cell>
        </row>
        <row r="3526">
          <cell r="F3526" t="str">
            <v>ARTESP</v>
          </cell>
          <cell r="J3526">
            <v>1944263.8614000001</v>
          </cell>
          <cell r="L3526" t="str">
            <v>RA de Itapeva</v>
          </cell>
          <cell r="M3526" t="str">
            <v>Obra Contratada a Iniciar</v>
          </cell>
          <cell r="N3526">
            <v>2.92</v>
          </cell>
        </row>
        <row r="3527">
          <cell r="F3527" t="str">
            <v>ARTESP</v>
          </cell>
          <cell r="J3527">
            <v>1944263.8614000001</v>
          </cell>
          <cell r="L3527" t="str">
            <v>RA de Itapeva</v>
          </cell>
          <cell r="M3527" t="str">
            <v>Obra Contratada a Iniciar</v>
          </cell>
          <cell r="N3527">
            <v>2.92</v>
          </cell>
        </row>
        <row r="3528">
          <cell r="F3528" t="str">
            <v>ARTESP</v>
          </cell>
          <cell r="J3528">
            <v>4222621.1985999998</v>
          </cell>
          <cell r="L3528" t="str">
            <v>RA Central</v>
          </cell>
          <cell r="M3528" t="str">
            <v>Obra Contratada a Iniciar</v>
          </cell>
          <cell r="N3528">
            <v>2.85</v>
          </cell>
        </row>
        <row r="3529">
          <cell r="F3529" t="str">
            <v>ARTESP</v>
          </cell>
          <cell r="J3529">
            <v>2171057.307</v>
          </cell>
          <cell r="L3529" t="str">
            <v>RA de Itapeva</v>
          </cell>
          <cell r="M3529" t="str">
            <v>Obra Contratada a Iniciar</v>
          </cell>
          <cell r="N3529">
            <v>0</v>
          </cell>
        </row>
        <row r="3530">
          <cell r="F3530" t="str">
            <v>ARTESP</v>
          </cell>
          <cell r="J3530">
            <v>2171057.307</v>
          </cell>
          <cell r="L3530" t="str">
            <v>RA de Ribeirão Preto</v>
          </cell>
          <cell r="M3530" t="str">
            <v>Obra Contratada a Iniciar</v>
          </cell>
          <cell r="N3530">
            <v>0</v>
          </cell>
        </row>
        <row r="3531">
          <cell r="F3531" t="str">
            <v>ARTESP</v>
          </cell>
          <cell r="J3531">
            <v>2171057.307</v>
          </cell>
          <cell r="L3531" t="str">
            <v>RA Central</v>
          </cell>
          <cell r="M3531" t="str">
            <v>Obra Contratada a Iniciar</v>
          </cell>
          <cell r="N3531">
            <v>0</v>
          </cell>
        </row>
        <row r="3532">
          <cell r="F3532" t="str">
            <v>ARTESP</v>
          </cell>
          <cell r="J3532">
            <v>2171057.307</v>
          </cell>
          <cell r="L3532" t="str">
            <v>RA Central</v>
          </cell>
          <cell r="M3532" t="str">
            <v>Obra Contratada a Iniciar</v>
          </cell>
          <cell r="N3532">
            <v>0</v>
          </cell>
        </row>
        <row r="3533">
          <cell r="F3533" t="str">
            <v>ARTESP</v>
          </cell>
          <cell r="J3533">
            <v>8869015.8750999998</v>
          </cell>
          <cell r="L3533" t="str">
            <v>RA de Sorocaba</v>
          </cell>
          <cell r="M3533" t="str">
            <v>Obra Contratada a Iniciar</v>
          </cell>
          <cell r="N3533">
            <v>0</v>
          </cell>
        </row>
        <row r="3534">
          <cell r="F3534" t="str">
            <v>ARTESP</v>
          </cell>
          <cell r="J3534">
            <v>6685750.7954000002</v>
          </cell>
          <cell r="L3534" t="str">
            <v>RA de Franca</v>
          </cell>
          <cell r="M3534" t="str">
            <v>Obra Contratada a Iniciar</v>
          </cell>
          <cell r="N3534">
            <v>0.8000000000000006</v>
          </cell>
        </row>
        <row r="3535">
          <cell r="F3535" t="str">
            <v>ARTESP</v>
          </cell>
          <cell r="J3535">
            <v>94435239.566400006</v>
          </cell>
          <cell r="L3535" t="str">
            <v>RA de Ribeirão Preto</v>
          </cell>
          <cell r="M3535" t="str">
            <v>Obra Contratada a Iniciar</v>
          </cell>
          <cell r="N3535">
            <v>14.5</v>
          </cell>
        </row>
        <row r="3536">
          <cell r="F3536" t="str">
            <v>ARTESP</v>
          </cell>
          <cell r="J3536">
            <v>117377769.6442</v>
          </cell>
          <cell r="L3536" t="str">
            <v>RA de Itapeva</v>
          </cell>
          <cell r="M3536" t="str">
            <v>Obra Contratada a Iniciar</v>
          </cell>
          <cell r="N3536">
            <v>22.75</v>
          </cell>
        </row>
        <row r="3537">
          <cell r="F3537" t="str">
            <v>ARTESP</v>
          </cell>
          <cell r="J3537">
            <v>48159535.847999997</v>
          </cell>
          <cell r="L3537" t="str">
            <v>RA de Itapeva</v>
          </cell>
          <cell r="M3537" t="str">
            <v>Obra Contratada a Iniciar</v>
          </cell>
          <cell r="N3537">
            <v>9.0600000000000023</v>
          </cell>
        </row>
        <row r="3538">
          <cell r="F3538" t="str">
            <v>ARTESP</v>
          </cell>
          <cell r="J3538">
            <v>66454761.181199998</v>
          </cell>
          <cell r="L3538" t="str">
            <v>RA de Itapeva</v>
          </cell>
          <cell r="M3538" t="str">
            <v>Obra Contratada a Iniciar</v>
          </cell>
          <cell r="N3538">
            <v>14.25</v>
          </cell>
        </row>
        <row r="3539">
          <cell r="F3539" t="str">
            <v>ARTESP</v>
          </cell>
          <cell r="J3539">
            <v>118336672.77860001</v>
          </cell>
          <cell r="L3539" t="str">
            <v>RA de Itapeva</v>
          </cell>
          <cell r="M3539" t="str">
            <v>Obra Contratada a Iniciar</v>
          </cell>
          <cell r="N3539">
            <v>23.180000000000007</v>
          </cell>
        </row>
        <row r="3540">
          <cell r="F3540" t="str">
            <v>ARTESP</v>
          </cell>
          <cell r="J3540">
            <v>30493428.6204</v>
          </cell>
          <cell r="L3540" t="str">
            <v>RA de Ribeirão Preto</v>
          </cell>
          <cell r="M3540" t="str">
            <v>Obra Contratada a Iniciar</v>
          </cell>
          <cell r="N3540">
            <v>4.3</v>
          </cell>
        </row>
        <row r="3541">
          <cell r="F3541" t="str">
            <v>ARTESP</v>
          </cell>
          <cell r="J3541">
            <v>5442211.9600999998</v>
          </cell>
          <cell r="L3541" t="str">
            <v>RA de Ribeirão Preto</v>
          </cell>
          <cell r="M3541" t="str">
            <v>Obra Contratada a Iniciar</v>
          </cell>
          <cell r="N3541">
            <v>1.4690000000000001</v>
          </cell>
        </row>
        <row r="3542">
          <cell r="F3542" t="str">
            <v>ARTESP</v>
          </cell>
          <cell r="J3542">
            <v>15930232.4223</v>
          </cell>
          <cell r="L3542" t="str">
            <v>RA de Ribeirão Preto</v>
          </cell>
          <cell r="M3542" t="str">
            <v>Obra Contratada a Iniciar</v>
          </cell>
          <cell r="N3542">
            <v>8.2309999999999999</v>
          </cell>
        </row>
        <row r="3543">
          <cell r="F3543" t="str">
            <v>ARTESP</v>
          </cell>
          <cell r="J3543">
            <v>2171057.307</v>
          </cell>
          <cell r="L3543" t="str">
            <v>RA Central</v>
          </cell>
          <cell r="M3543" t="str">
            <v>Obra Contratada a Iniciar</v>
          </cell>
          <cell r="N3543">
            <v>0</v>
          </cell>
        </row>
        <row r="3544">
          <cell r="F3544" t="str">
            <v>ARTESP</v>
          </cell>
          <cell r="J3544">
            <v>2171057.307</v>
          </cell>
          <cell r="L3544" t="str">
            <v>RA de Ribeirão Preto</v>
          </cell>
          <cell r="M3544" t="str">
            <v>Obra Contratada a Iniciar</v>
          </cell>
          <cell r="N3544">
            <v>0</v>
          </cell>
        </row>
        <row r="3545">
          <cell r="F3545" t="str">
            <v>ARTESP</v>
          </cell>
          <cell r="J3545">
            <v>2171057.307</v>
          </cell>
          <cell r="L3545" t="str">
            <v>RA de Ribeirão Preto</v>
          </cell>
          <cell r="M3545" t="str">
            <v>Obra Contratada a Iniciar</v>
          </cell>
          <cell r="N3545">
            <v>0</v>
          </cell>
        </row>
        <row r="3546">
          <cell r="F3546" t="str">
            <v>ARTESP</v>
          </cell>
          <cell r="J3546">
            <v>2171057.307</v>
          </cell>
          <cell r="L3546" t="str">
            <v>RA de Ribeirão Preto</v>
          </cell>
          <cell r="M3546" t="str">
            <v>Obra Contratada a Iniciar</v>
          </cell>
          <cell r="N3546">
            <v>0</v>
          </cell>
        </row>
        <row r="3547">
          <cell r="F3547" t="str">
            <v>ARTESP</v>
          </cell>
          <cell r="J3547">
            <v>2171057.307</v>
          </cell>
          <cell r="L3547" t="str">
            <v>RA de Franca</v>
          </cell>
          <cell r="M3547" t="str">
            <v>Obra Contratada a Iniciar</v>
          </cell>
          <cell r="N3547">
            <v>0</v>
          </cell>
        </row>
        <row r="3548">
          <cell r="F3548" t="str">
            <v>ARTESP</v>
          </cell>
          <cell r="J3548">
            <v>2171057.307</v>
          </cell>
          <cell r="L3548" t="str">
            <v>RA de Franca</v>
          </cell>
          <cell r="M3548" t="str">
            <v>Obra Contratada a Iniciar</v>
          </cell>
          <cell r="N3548">
            <v>0</v>
          </cell>
        </row>
        <row r="3549">
          <cell r="F3549" t="str">
            <v>ARTESP</v>
          </cell>
          <cell r="J3549">
            <v>2171057.307</v>
          </cell>
          <cell r="L3549" t="str">
            <v>RA de Sorocaba</v>
          </cell>
          <cell r="M3549" t="str">
            <v>Obra Contratada a Iniciar</v>
          </cell>
          <cell r="N3549">
            <v>0</v>
          </cell>
        </row>
        <row r="3550">
          <cell r="F3550" t="str">
            <v>ARTESP</v>
          </cell>
          <cell r="J3550">
            <v>12646971.896299999</v>
          </cell>
          <cell r="L3550" t="str">
            <v>RA de Itapeva</v>
          </cell>
          <cell r="M3550" t="str">
            <v>Obra Contratada a Iniciar</v>
          </cell>
          <cell r="N3550">
            <v>2.1200000000000045</v>
          </cell>
        </row>
        <row r="3551">
          <cell r="F3551" t="str">
            <v>ARTESP</v>
          </cell>
          <cell r="J3551">
            <v>4058754.8314</v>
          </cell>
          <cell r="L3551" t="str">
            <v>RA de Itapeva</v>
          </cell>
          <cell r="M3551" t="str">
            <v>Obra Contratada a Iniciar</v>
          </cell>
          <cell r="N3551">
            <v>0.48000000000001819</v>
          </cell>
        </row>
        <row r="3552">
          <cell r="F3552" t="str">
            <v>ARTESP</v>
          </cell>
          <cell r="J3552">
            <v>3720763.8624999998</v>
          </cell>
          <cell r="L3552" t="str">
            <v>RA de Itapeva</v>
          </cell>
          <cell r="M3552" t="str">
            <v>Obra Contratada a Iniciar</v>
          </cell>
          <cell r="N3552">
            <v>0.625</v>
          </cell>
        </row>
        <row r="3553">
          <cell r="F3553" t="str">
            <v>ARTESP</v>
          </cell>
          <cell r="J3553">
            <v>6583448.2015000004</v>
          </cell>
          <cell r="L3553" t="str">
            <v>RA de Itapeva</v>
          </cell>
          <cell r="M3553" t="str">
            <v>Obra Contratada a Iniciar</v>
          </cell>
          <cell r="N3553">
            <v>1.1299999999999955</v>
          </cell>
        </row>
        <row r="3554">
          <cell r="F3554" t="str">
            <v>ARTESP</v>
          </cell>
          <cell r="J3554">
            <v>662883.54449999996</v>
          </cell>
          <cell r="L3554" t="str">
            <v>RA de Itapeva</v>
          </cell>
          <cell r="M3554" t="str">
            <v>Obra Contratada a Iniciar</v>
          </cell>
          <cell r="N3554">
            <v>1</v>
          </cell>
        </row>
        <row r="3555">
          <cell r="F3555" t="str">
            <v>ARTESP</v>
          </cell>
          <cell r="J3555">
            <v>566200.08059999999</v>
          </cell>
          <cell r="L3555" t="str">
            <v>RA de Itapeva</v>
          </cell>
          <cell r="M3555" t="str">
            <v>Obra Contratada a Iniciar</v>
          </cell>
          <cell r="N3555">
            <v>1</v>
          </cell>
        </row>
        <row r="3556">
          <cell r="F3556" t="str">
            <v>ARTESP</v>
          </cell>
          <cell r="J3556">
            <v>116655.7503</v>
          </cell>
          <cell r="L3556" t="str">
            <v>RA de Itapeva</v>
          </cell>
          <cell r="M3556" t="str">
            <v>Obra Contratada a Iniciar</v>
          </cell>
          <cell r="N3556">
            <v>1</v>
          </cell>
        </row>
        <row r="3557">
          <cell r="F3557" t="str">
            <v>ARTESP</v>
          </cell>
          <cell r="J3557">
            <v>712875.26130000001</v>
          </cell>
          <cell r="L3557" t="str">
            <v>RA de Itapeva</v>
          </cell>
          <cell r="M3557" t="str">
            <v>Obra Contratada a Iniciar</v>
          </cell>
          <cell r="N3557">
            <v>1</v>
          </cell>
        </row>
        <row r="3558">
          <cell r="F3558" t="str">
            <v>ARTESP</v>
          </cell>
          <cell r="J3558">
            <v>102413.82769999999</v>
          </cell>
          <cell r="L3558" t="str">
            <v>RA de Itapeva</v>
          </cell>
          <cell r="M3558" t="str">
            <v>Obra Contratada a Iniciar</v>
          </cell>
          <cell r="N3558">
            <v>1</v>
          </cell>
        </row>
        <row r="3559">
          <cell r="F3559" t="str">
            <v>ARTESP</v>
          </cell>
          <cell r="J3559">
            <v>102413.82769999999</v>
          </cell>
          <cell r="L3559" t="str">
            <v>RA de Itapeva</v>
          </cell>
          <cell r="M3559" t="str">
            <v>Obra Contratada a Iniciar</v>
          </cell>
          <cell r="N3559">
            <v>1</v>
          </cell>
        </row>
        <row r="3560">
          <cell r="F3560" t="str">
            <v>ARTESP</v>
          </cell>
          <cell r="J3560">
            <v>4758871.3481000001</v>
          </cell>
          <cell r="L3560" t="str">
            <v>RA de Itapeva</v>
          </cell>
          <cell r="M3560" t="str">
            <v>Obra Contratada a Iniciar</v>
          </cell>
          <cell r="N3560">
            <v>1</v>
          </cell>
        </row>
        <row r="3561">
          <cell r="F3561" t="str">
            <v>ARTESP</v>
          </cell>
          <cell r="J3561">
            <v>725227.43759999995</v>
          </cell>
          <cell r="L3561" t="str">
            <v>RA de Itapeva</v>
          </cell>
          <cell r="M3561" t="str">
            <v>Obra Contratada a Iniciar</v>
          </cell>
          <cell r="N3561">
            <v>1</v>
          </cell>
        </row>
        <row r="3562">
          <cell r="F3562" t="str">
            <v>ARTESP</v>
          </cell>
          <cell r="J3562">
            <v>7194891.2196000004</v>
          </cell>
          <cell r="L3562" t="str">
            <v>RA de Itapeva</v>
          </cell>
          <cell r="M3562" t="str">
            <v>Obra Contratada a Iniciar</v>
          </cell>
          <cell r="N3562">
            <v>1</v>
          </cell>
        </row>
        <row r="3563">
          <cell r="F3563" t="str">
            <v>ARTESP</v>
          </cell>
          <cell r="J3563">
            <v>6189234.1199000003</v>
          </cell>
          <cell r="L3563" t="str">
            <v>RA de Itapeva</v>
          </cell>
          <cell r="M3563" t="str">
            <v>Obra Contratada a Iniciar</v>
          </cell>
          <cell r="N3563">
            <v>1</v>
          </cell>
        </row>
        <row r="3564">
          <cell r="F3564" t="str">
            <v>ARTESP</v>
          </cell>
          <cell r="J3564">
            <v>6189234.1199000003</v>
          </cell>
          <cell r="L3564" t="str">
            <v>RA de Itapeva</v>
          </cell>
          <cell r="M3564" t="str">
            <v>Obra Contratada a Iniciar</v>
          </cell>
          <cell r="N3564">
            <v>1</v>
          </cell>
        </row>
        <row r="3565">
          <cell r="F3565" t="str">
            <v>ARTESP</v>
          </cell>
          <cell r="J3565">
            <v>6189234.1199000003</v>
          </cell>
          <cell r="L3565" t="str">
            <v>RA de Itapeva</v>
          </cell>
          <cell r="M3565" t="str">
            <v>Obra Contratada a Iniciar</v>
          </cell>
          <cell r="N3565">
            <v>1</v>
          </cell>
        </row>
        <row r="3566">
          <cell r="F3566" t="str">
            <v>ARTESP</v>
          </cell>
          <cell r="J3566">
            <v>5007753.6708000004</v>
          </cell>
          <cell r="L3566" t="str">
            <v>RA de Itapeva</v>
          </cell>
          <cell r="M3566" t="str">
            <v>Obra Contratada a Iniciar</v>
          </cell>
          <cell r="N3566">
            <v>1</v>
          </cell>
        </row>
        <row r="3567">
          <cell r="F3567" t="str">
            <v>ARTESP</v>
          </cell>
          <cell r="J3567">
            <v>8757224.9639999997</v>
          </cell>
          <cell r="L3567" t="str">
            <v>RA de Itapeva</v>
          </cell>
          <cell r="M3567" t="str">
            <v>Obra Contratada a Iniciar</v>
          </cell>
          <cell r="N3567">
            <v>1</v>
          </cell>
        </row>
        <row r="3568">
          <cell r="F3568" t="str">
            <v>ARTESP</v>
          </cell>
          <cell r="J3568">
            <v>6920582.4885999998</v>
          </cell>
          <cell r="L3568" t="str">
            <v>RA de Itapeva</v>
          </cell>
          <cell r="M3568" t="str">
            <v>Obra Contratada a Iniciar</v>
          </cell>
          <cell r="N3568">
            <v>1</v>
          </cell>
        </row>
        <row r="3569">
          <cell r="F3569" t="str">
            <v>ARTESP</v>
          </cell>
          <cell r="J3569">
            <v>6571790.5826000003</v>
          </cell>
          <cell r="L3569" t="str">
            <v>RA de Itapeva</v>
          </cell>
          <cell r="M3569" t="str">
            <v>Obra Contratada a Iniciar</v>
          </cell>
          <cell r="N3569">
            <v>1</v>
          </cell>
        </row>
        <row r="3570">
          <cell r="F3570" t="str">
            <v>ARTESP</v>
          </cell>
          <cell r="J3570">
            <v>6189234.1199000003</v>
          </cell>
          <cell r="L3570" t="str">
            <v>RA de Itapeva</v>
          </cell>
          <cell r="M3570" t="str">
            <v>Obra Contratada a Iniciar</v>
          </cell>
          <cell r="N3570">
            <v>1</v>
          </cell>
        </row>
        <row r="3571">
          <cell r="F3571" t="str">
            <v>ARTESP</v>
          </cell>
          <cell r="J3571">
            <v>688066.81449999998</v>
          </cell>
          <cell r="L3571" t="str">
            <v>RA de Itapeva</v>
          </cell>
          <cell r="M3571" t="str">
            <v>Obra Contratada a Iniciar</v>
          </cell>
          <cell r="N3571">
            <v>1</v>
          </cell>
        </row>
        <row r="3572">
          <cell r="F3572" t="str">
            <v>ARTESP</v>
          </cell>
          <cell r="J3572">
            <v>280096.32329999999</v>
          </cell>
          <cell r="L3572" t="str">
            <v>RA de Itapeva</v>
          </cell>
          <cell r="M3572" t="str">
            <v>Obra Contratada a Iniciar</v>
          </cell>
          <cell r="N3572">
            <v>1</v>
          </cell>
        </row>
        <row r="3573">
          <cell r="F3573" t="str">
            <v>ARTESP</v>
          </cell>
          <cell r="J3573">
            <v>683454.70290000003</v>
          </cell>
          <cell r="L3573" t="str">
            <v>RA de Itapeva</v>
          </cell>
          <cell r="M3573" t="str">
            <v>Obra Contratada a Iniciar</v>
          </cell>
          <cell r="N3573">
            <v>1</v>
          </cell>
        </row>
        <row r="3574">
          <cell r="F3574" t="str">
            <v>ARTESP</v>
          </cell>
          <cell r="J3574">
            <v>13327047.3528</v>
          </cell>
          <cell r="L3574" t="str">
            <v>RA de Itapeva</v>
          </cell>
          <cell r="M3574" t="str">
            <v>Obra Contratada a Iniciar</v>
          </cell>
          <cell r="N3574">
            <v>1</v>
          </cell>
        </row>
        <row r="3575">
          <cell r="F3575" t="str">
            <v>ARTESP</v>
          </cell>
          <cell r="J3575">
            <v>4207738.3820000002</v>
          </cell>
          <cell r="L3575" t="str">
            <v>RA de Itapeva</v>
          </cell>
          <cell r="M3575" t="str">
            <v>Obra Contratada a Iniciar</v>
          </cell>
          <cell r="N3575">
            <v>1</v>
          </cell>
        </row>
        <row r="3576">
          <cell r="F3576" t="str">
            <v>ARTESP</v>
          </cell>
          <cell r="J3576">
            <v>11543807.801000001</v>
          </cell>
          <cell r="L3576" t="str">
            <v>RA de Itapeva</v>
          </cell>
          <cell r="M3576" t="str">
            <v>Obra Contratada a Iniciar</v>
          </cell>
          <cell r="N3576">
            <v>1</v>
          </cell>
        </row>
        <row r="3577">
          <cell r="F3577" t="str">
            <v>ARTESP</v>
          </cell>
          <cell r="J3577">
            <v>2883154.2886000001</v>
          </cell>
          <cell r="L3577" t="str">
            <v>RA de Itapeva</v>
          </cell>
          <cell r="M3577" t="str">
            <v>Obra Contratada a Iniciar</v>
          </cell>
          <cell r="N3577">
            <v>1</v>
          </cell>
        </row>
        <row r="3578">
          <cell r="F3578" t="str">
            <v>ARTESP</v>
          </cell>
          <cell r="J3578">
            <v>643370.47979999997</v>
          </cell>
          <cell r="L3578" t="str">
            <v>RA de Itapeva</v>
          </cell>
          <cell r="M3578" t="str">
            <v>Obra Contratada a Iniciar</v>
          </cell>
          <cell r="N3578">
            <v>1</v>
          </cell>
        </row>
        <row r="3579">
          <cell r="F3579" t="str">
            <v>ARTESP</v>
          </cell>
          <cell r="J3579">
            <v>4050310.8690999998</v>
          </cell>
          <cell r="L3579" t="str">
            <v>RA de Itapeva</v>
          </cell>
          <cell r="M3579" t="str">
            <v>Obra Contratada a Iniciar</v>
          </cell>
          <cell r="N3579">
            <v>1</v>
          </cell>
        </row>
        <row r="3580">
          <cell r="F3580" t="str">
            <v>ARTESP</v>
          </cell>
          <cell r="J3580">
            <v>4397536.2796</v>
          </cell>
          <cell r="L3580" t="str">
            <v>RA de Itapeva</v>
          </cell>
          <cell r="M3580" t="str">
            <v>Obra Contratada a Iniciar</v>
          </cell>
          <cell r="N3580">
            <v>1</v>
          </cell>
        </row>
        <row r="3581">
          <cell r="F3581" t="str">
            <v>ARTESP</v>
          </cell>
          <cell r="J3581">
            <v>8382512.2522999998</v>
          </cell>
          <cell r="L3581" t="str">
            <v>RA de Itapeva</v>
          </cell>
          <cell r="M3581" t="str">
            <v>Obra Contratada a Iniciar</v>
          </cell>
          <cell r="N3581">
            <v>1</v>
          </cell>
        </row>
        <row r="3582">
          <cell r="F3582" t="str">
            <v>ARTESP</v>
          </cell>
          <cell r="J3582">
            <v>4528438.5866999999</v>
          </cell>
          <cell r="L3582" t="str">
            <v>RA de Itapeva</v>
          </cell>
          <cell r="M3582" t="str">
            <v>Obra Contratada a Iniciar</v>
          </cell>
          <cell r="N3582">
            <v>1</v>
          </cell>
        </row>
        <row r="3583">
          <cell r="F3583" t="str">
            <v>ARTESP</v>
          </cell>
          <cell r="J3583">
            <v>3752936.1902999999</v>
          </cell>
          <cell r="L3583" t="str">
            <v>RA de Itapeva</v>
          </cell>
          <cell r="M3583" t="str">
            <v>Obra Contratada a Iniciar</v>
          </cell>
          <cell r="N3583">
            <v>1</v>
          </cell>
        </row>
        <row r="3584">
          <cell r="F3584" t="str">
            <v>ARTESP</v>
          </cell>
          <cell r="J3584">
            <v>999707.41379999998</v>
          </cell>
          <cell r="L3584" t="str">
            <v>RA de Itapeva</v>
          </cell>
          <cell r="M3584" t="str">
            <v>Obra Contratada a Iniciar</v>
          </cell>
          <cell r="N3584">
            <v>1</v>
          </cell>
        </row>
        <row r="3585">
          <cell r="F3585" t="str">
            <v>ARTESP</v>
          </cell>
          <cell r="J3585">
            <v>4443602.6409</v>
          </cell>
          <cell r="L3585" t="str">
            <v>RA de Itapeva</v>
          </cell>
          <cell r="M3585" t="str">
            <v>Obra Contratada a Iniciar</v>
          </cell>
          <cell r="N3585">
            <v>1</v>
          </cell>
        </row>
        <row r="3586">
          <cell r="F3586" t="str">
            <v>ARTESP</v>
          </cell>
          <cell r="J3586">
            <v>731519.13100000005</v>
          </cell>
          <cell r="L3586" t="str">
            <v>RA de Itapeva</v>
          </cell>
          <cell r="M3586" t="str">
            <v>Obra Contratada a Iniciar</v>
          </cell>
          <cell r="N3586">
            <v>1</v>
          </cell>
        </row>
        <row r="3587">
          <cell r="F3587" t="str">
            <v>ARTESP</v>
          </cell>
          <cell r="J3587">
            <v>1005321.8229</v>
          </cell>
          <cell r="L3587" t="str">
            <v>RA de Itapeva</v>
          </cell>
          <cell r="M3587" t="str">
            <v>Obra Contratada a Iniciar</v>
          </cell>
          <cell r="N3587">
            <v>1</v>
          </cell>
        </row>
        <row r="3588">
          <cell r="F3588" t="str">
            <v>ARTESP</v>
          </cell>
          <cell r="J3588">
            <v>575248.13309999998</v>
          </cell>
          <cell r="L3588" t="str">
            <v>RA de Itapeva</v>
          </cell>
          <cell r="M3588" t="str">
            <v>Obra Contratada a Iniciar</v>
          </cell>
          <cell r="N3588">
            <v>1</v>
          </cell>
        </row>
        <row r="3589">
          <cell r="F3589" t="str">
            <v>ARTESP</v>
          </cell>
          <cell r="J3589">
            <v>575305.72790000006</v>
          </cell>
          <cell r="L3589" t="str">
            <v>RA de Itapeva</v>
          </cell>
          <cell r="M3589" t="str">
            <v>Obra Contratada a Iniciar</v>
          </cell>
          <cell r="N3589">
            <v>1</v>
          </cell>
        </row>
        <row r="3590">
          <cell r="F3590" t="str">
            <v>ARTESP</v>
          </cell>
          <cell r="J3590">
            <v>691024.91630000004</v>
          </cell>
          <cell r="L3590" t="str">
            <v>RA de Itapeva</v>
          </cell>
          <cell r="M3590" t="str">
            <v>Obra Contratada a Iniciar</v>
          </cell>
          <cell r="N3590">
            <v>1</v>
          </cell>
        </row>
        <row r="3591">
          <cell r="F3591" t="str">
            <v>ARTESP</v>
          </cell>
          <cell r="J3591">
            <v>6571790.5826000003</v>
          </cell>
          <cell r="L3591" t="str">
            <v>RA de Itapeva</v>
          </cell>
          <cell r="M3591" t="str">
            <v>Obra Contratada a Iniciar</v>
          </cell>
          <cell r="N3591">
            <v>1</v>
          </cell>
        </row>
        <row r="3592">
          <cell r="F3592" t="str">
            <v>ARTESP</v>
          </cell>
          <cell r="J3592">
            <v>278039.10820000002</v>
          </cell>
          <cell r="L3592" t="str">
            <v>RA Central</v>
          </cell>
          <cell r="M3592" t="str">
            <v>Obra Contratada a Iniciar</v>
          </cell>
          <cell r="N3592">
            <v>0.57999999999999996</v>
          </cell>
        </row>
        <row r="3593">
          <cell r="F3593" t="str">
            <v>ARTESP</v>
          </cell>
          <cell r="J3593">
            <v>6571790.5826000003</v>
          </cell>
          <cell r="L3593" t="str">
            <v>RA de Itapeva</v>
          </cell>
          <cell r="M3593" t="str">
            <v>Obra Contratada a Iniciar</v>
          </cell>
          <cell r="N3593">
            <v>1</v>
          </cell>
        </row>
        <row r="3594">
          <cell r="F3594" t="str">
            <v>ARTESP</v>
          </cell>
          <cell r="J3594">
            <v>3502264.4961000001</v>
          </cell>
          <cell r="L3594" t="str">
            <v>RA de Itapeva</v>
          </cell>
          <cell r="M3594" t="str">
            <v>Obra Contratada a Iniciar</v>
          </cell>
          <cell r="N3594">
            <v>1</v>
          </cell>
        </row>
        <row r="3595">
          <cell r="F3595" t="str">
            <v>ARTESP</v>
          </cell>
          <cell r="J3595">
            <v>4917259.9278999995</v>
          </cell>
          <cell r="L3595" t="str">
            <v>RA de Itapeva</v>
          </cell>
          <cell r="M3595" t="str">
            <v>Obra Contratada a Iniciar</v>
          </cell>
          <cell r="N3595">
            <v>1</v>
          </cell>
        </row>
        <row r="3596">
          <cell r="F3596" t="str">
            <v>ARTESP</v>
          </cell>
          <cell r="J3596">
            <v>6920582.4885999998</v>
          </cell>
          <cell r="L3596" t="str">
            <v>RA de Itapeva</v>
          </cell>
          <cell r="M3596" t="str">
            <v>Obra Contratada a Iniciar</v>
          </cell>
          <cell r="N3596">
            <v>1</v>
          </cell>
        </row>
        <row r="3597">
          <cell r="F3597" t="str">
            <v>ARTESP</v>
          </cell>
          <cell r="J3597">
            <v>5815161.7560999999</v>
          </cell>
          <cell r="L3597" t="str">
            <v>RA de Itapeva</v>
          </cell>
          <cell r="M3597" t="str">
            <v>Obra Contratada a Iniciar</v>
          </cell>
          <cell r="N3597">
            <v>1</v>
          </cell>
        </row>
        <row r="3598">
          <cell r="F3598" t="str">
            <v>ARTESP</v>
          </cell>
          <cell r="J3598">
            <v>3960785.4108000002</v>
          </cell>
          <cell r="L3598" t="str">
            <v>RA de Itapeva</v>
          </cell>
          <cell r="M3598" t="str">
            <v>Obra Contratada a Iniciar</v>
          </cell>
          <cell r="N3598">
            <v>1</v>
          </cell>
        </row>
        <row r="3599">
          <cell r="F3599" t="str">
            <v>ARTESP</v>
          </cell>
          <cell r="J3599">
            <v>11602567.8992</v>
          </cell>
          <cell r="L3599" t="str">
            <v>RA de Itapeva</v>
          </cell>
          <cell r="M3599" t="str">
            <v>Obra Contratada a Iniciar</v>
          </cell>
          <cell r="N3599">
            <v>1</v>
          </cell>
        </row>
        <row r="3600">
          <cell r="F3600" t="str">
            <v>ARTESP</v>
          </cell>
          <cell r="J3600">
            <v>4747288.1524999999</v>
          </cell>
          <cell r="L3600" t="str">
            <v>RA de Itapeva</v>
          </cell>
          <cell r="M3600" t="str">
            <v>Obra Contratada a Iniciar</v>
          </cell>
          <cell r="N3600">
            <v>1</v>
          </cell>
        </row>
        <row r="3601">
          <cell r="F3601" t="str">
            <v>ARTESP</v>
          </cell>
          <cell r="J3601">
            <v>5323437.3501000004</v>
          </cell>
          <cell r="L3601" t="str">
            <v>RA de Itapeva</v>
          </cell>
          <cell r="M3601" t="str">
            <v>Obra Contratada a Iniciar</v>
          </cell>
          <cell r="N3601">
            <v>1</v>
          </cell>
        </row>
        <row r="3602">
          <cell r="F3602" t="str">
            <v>ARTESP</v>
          </cell>
          <cell r="J3602">
            <v>4113733.8779000002</v>
          </cell>
          <cell r="L3602" t="str">
            <v>RA de Itapeva</v>
          </cell>
          <cell r="M3602" t="str">
            <v>Obra Contratada a Iniciar</v>
          </cell>
          <cell r="N3602">
            <v>1</v>
          </cell>
        </row>
        <row r="3603">
          <cell r="F3603" t="str">
            <v>ARTESP</v>
          </cell>
          <cell r="J3603">
            <v>3615978.7206000001</v>
          </cell>
          <cell r="L3603" t="str">
            <v>RA de Itapeva</v>
          </cell>
          <cell r="M3603" t="str">
            <v>Obra Contratada a Iniciar</v>
          </cell>
          <cell r="N3603">
            <v>0.59999999999996589</v>
          </cell>
        </row>
        <row r="3604">
          <cell r="F3604" t="str">
            <v>ARTESP</v>
          </cell>
          <cell r="J3604">
            <v>5302007.5185000002</v>
          </cell>
          <cell r="L3604" t="str">
            <v>RA de Itapeva</v>
          </cell>
          <cell r="M3604" t="str">
            <v>Obra Contratada a Iniciar</v>
          </cell>
          <cell r="N3604">
            <v>0.89500000000003865</v>
          </cell>
        </row>
        <row r="3605">
          <cell r="F3605" t="str">
            <v>ARTESP</v>
          </cell>
          <cell r="J3605">
            <v>3559930.7666000002</v>
          </cell>
          <cell r="L3605" t="str">
            <v>RA de Itapeva</v>
          </cell>
          <cell r="M3605" t="str">
            <v>Obra Contratada a Iniciar</v>
          </cell>
          <cell r="N3605">
            <v>0.60000000000002274</v>
          </cell>
        </row>
        <row r="3606">
          <cell r="F3606" t="str">
            <v>ARTESP</v>
          </cell>
          <cell r="J3606">
            <v>3478180.7196</v>
          </cell>
          <cell r="L3606" t="str">
            <v>RA de Itapeva</v>
          </cell>
          <cell r="M3606" t="str">
            <v>Obra Contratada a Iniciar</v>
          </cell>
          <cell r="N3606">
            <v>0.58000000000004093</v>
          </cell>
        </row>
        <row r="3607">
          <cell r="F3607" t="str">
            <v>ARTESP</v>
          </cell>
          <cell r="J3607">
            <v>1044053.9706999999</v>
          </cell>
          <cell r="L3607" t="str">
            <v>RA de Itapeva</v>
          </cell>
          <cell r="M3607" t="str">
            <v>Obra Contratada a Iniciar</v>
          </cell>
          <cell r="N3607">
            <v>0.17600000000004457</v>
          </cell>
        </row>
        <row r="3608">
          <cell r="F3608" t="str">
            <v>ARTESP</v>
          </cell>
          <cell r="J3608">
            <v>5319546.0403000005</v>
          </cell>
          <cell r="L3608" t="str">
            <v>RA de Itapeva</v>
          </cell>
          <cell r="M3608" t="str">
            <v>Obra Contratada a Iniciar</v>
          </cell>
          <cell r="N3608">
            <v>0.90000000000000568</v>
          </cell>
        </row>
        <row r="3609">
          <cell r="F3609" t="str">
            <v>ARTESP</v>
          </cell>
          <cell r="J3609">
            <v>5626045.2916000001</v>
          </cell>
          <cell r="L3609" t="str">
            <v>RA de Itapeva</v>
          </cell>
          <cell r="M3609" t="str">
            <v>Obra Contratada a Iniciar</v>
          </cell>
          <cell r="N3609">
            <v>1</v>
          </cell>
        </row>
        <row r="3610">
          <cell r="F3610" t="str">
            <v>ARTESP</v>
          </cell>
          <cell r="J3610">
            <v>6199777.6700999998</v>
          </cell>
          <cell r="L3610" t="str">
            <v>RA de Itapeva</v>
          </cell>
          <cell r="M3610" t="str">
            <v>Obra Contratada a Iniciar</v>
          </cell>
          <cell r="N3610">
            <v>1.0500000000000114</v>
          </cell>
        </row>
        <row r="3611">
          <cell r="F3611" t="str">
            <v>ARTESP</v>
          </cell>
          <cell r="J3611">
            <v>7972114.1091</v>
          </cell>
          <cell r="L3611" t="str">
            <v>RA de Itapeva</v>
          </cell>
          <cell r="M3611" t="str">
            <v>Obra Contratada a Iniciar</v>
          </cell>
          <cell r="N3611">
            <v>1.3149999999999977</v>
          </cell>
        </row>
        <row r="3612">
          <cell r="F3612" t="str">
            <v>ARTESP</v>
          </cell>
          <cell r="J3612">
            <v>8321546.0163000003</v>
          </cell>
          <cell r="L3612" t="str">
            <v>RA de Itapeva</v>
          </cell>
          <cell r="M3612" t="str">
            <v>Obra Contratada a Iniciar</v>
          </cell>
          <cell r="N3612">
            <v>1</v>
          </cell>
        </row>
        <row r="3613">
          <cell r="F3613" t="str">
            <v>ARTESP</v>
          </cell>
          <cell r="J3613">
            <v>29745205.227699999</v>
          </cell>
          <cell r="L3613" t="str">
            <v>RA de Itapeva</v>
          </cell>
          <cell r="M3613" t="str">
            <v>Obra Contratada a Iniciar</v>
          </cell>
          <cell r="N3613">
            <v>1</v>
          </cell>
        </row>
        <row r="3614">
          <cell r="F3614" t="str">
            <v>ARTESP</v>
          </cell>
          <cell r="J3614">
            <v>5018285.1073000003</v>
          </cell>
          <cell r="L3614" t="str">
            <v>RA de Itapeva</v>
          </cell>
          <cell r="M3614" t="str">
            <v>Obra Contratada a Iniciar</v>
          </cell>
          <cell r="N3614">
            <v>1</v>
          </cell>
        </row>
        <row r="3615">
          <cell r="F3615" t="str">
            <v>ARTESP</v>
          </cell>
          <cell r="J3615">
            <v>6571790.5826000003</v>
          </cell>
          <cell r="L3615" t="str">
            <v>RA de Itapeva</v>
          </cell>
          <cell r="M3615" t="str">
            <v>Obra Contratada a Iniciar</v>
          </cell>
          <cell r="N3615">
            <v>1</v>
          </cell>
        </row>
        <row r="3616">
          <cell r="F3616" t="str">
            <v>ARTESP</v>
          </cell>
          <cell r="J3616">
            <v>6571790.5826000003</v>
          </cell>
          <cell r="L3616" t="str">
            <v>RA de Itapeva</v>
          </cell>
          <cell r="M3616" t="str">
            <v>Obra Contratada a Iniciar</v>
          </cell>
          <cell r="N3616">
            <v>1</v>
          </cell>
        </row>
        <row r="3617">
          <cell r="F3617" t="str">
            <v>ARTESP</v>
          </cell>
          <cell r="J3617">
            <v>8321546.0163000003</v>
          </cell>
          <cell r="L3617" t="str">
            <v>RA de Itapeva</v>
          </cell>
          <cell r="M3617" t="str">
            <v>Obra Contratada a Iniciar</v>
          </cell>
          <cell r="N3617">
            <v>1</v>
          </cell>
        </row>
        <row r="3618">
          <cell r="F3618" t="str">
            <v>ARTESP</v>
          </cell>
          <cell r="J3618">
            <v>11463217.142100001</v>
          </cell>
          <cell r="L3618" t="str">
            <v>RA de Itapeva</v>
          </cell>
          <cell r="M3618" t="str">
            <v>Obra Contratada a Iniciar</v>
          </cell>
          <cell r="N3618">
            <v>1</v>
          </cell>
        </row>
        <row r="3619">
          <cell r="F3619" t="str">
            <v>ARTESP</v>
          </cell>
          <cell r="J3619">
            <v>12236736.8237</v>
          </cell>
          <cell r="L3619" t="str">
            <v>RA de Itapeva</v>
          </cell>
          <cell r="M3619" t="str">
            <v>Obra Contratada a Iniciar</v>
          </cell>
          <cell r="N3619">
            <v>1</v>
          </cell>
        </row>
        <row r="3620">
          <cell r="F3620" t="str">
            <v>ARTESP</v>
          </cell>
          <cell r="J3620">
            <v>2928253.4626000002</v>
          </cell>
          <cell r="L3620" t="str">
            <v>RA de Itapeva</v>
          </cell>
          <cell r="M3620" t="str">
            <v>Obra Contratada a Iniciar</v>
          </cell>
          <cell r="N3620">
            <v>1</v>
          </cell>
        </row>
        <row r="3621">
          <cell r="F3621" t="str">
            <v>ARTESP</v>
          </cell>
          <cell r="J3621">
            <v>4439262.1604000004</v>
          </cell>
          <cell r="L3621" t="str">
            <v>RA de Itapeva</v>
          </cell>
          <cell r="M3621" t="str">
            <v>Obra Contratada a Iniciar</v>
          </cell>
          <cell r="N3621">
            <v>1</v>
          </cell>
        </row>
        <row r="3622">
          <cell r="F3622" t="str">
            <v>ARTESP</v>
          </cell>
          <cell r="J3622">
            <v>5645653.3695</v>
          </cell>
          <cell r="L3622" t="str">
            <v>RA de Itapeva</v>
          </cell>
          <cell r="M3622" t="str">
            <v>Obra Contratada a Iniciar</v>
          </cell>
          <cell r="N3622">
            <v>1</v>
          </cell>
        </row>
        <row r="3623">
          <cell r="F3623" t="str">
            <v>ARTESP</v>
          </cell>
          <cell r="J3623">
            <v>20489169.104200002</v>
          </cell>
          <cell r="L3623" t="str">
            <v>RA de Itapeva</v>
          </cell>
          <cell r="M3623" t="str">
            <v>Obra Contratada a Iniciar</v>
          </cell>
          <cell r="N3623">
            <v>1</v>
          </cell>
        </row>
        <row r="3624">
          <cell r="F3624" t="str">
            <v>ARTESP</v>
          </cell>
          <cell r="J3624">
            <v>6719476.6096000001</v>
          </cell>
          <cell r="L3624" t="str">
            <v>RA de Itapeva</v>
          </cell>
          <cell r="M3624" t="str">
            <v>Obra Contratada a Iniciar</v>
          </cell>
          <cell r="N3624">
            <v>1</v>
          </cell>
        </row>
        <row r="3625">
          <cell r="F3625" t="str">
            <v>ARTESP</v>
          </cell>
          <cell r="J3625">
            <v>6571790.5826000003</v>
          </cell>
          <cell r="L3625" t="str">
            <v>RA de Itapeva</v>
          </cell>
          <cell r="M3625" t="str">
            <v>Obra Contratada a Iniciar</v>
          </cell>
          <cell r="N3625">
            <v>1</v>
          </cell>
        </row>
        <row r="3626">
          <cell r="F3626" t="str">
            <v>ARTESP</v>
          </cell>
          <cell r="J3626">
            <v>29914012.5075</v>
          </cell>
          <cell r="L3626" t="str">
            <v>RA de Itapeva</v>
          </cell>
          <cell r="M3626" t="str">
            <v>Obra Contratada a Iniciar</v>
          </cell>
          <cell r="N3626">
            <v>1</v>
          </cell>
        </row>
        <row r="3627">
          <cell r="F3627" t="str">
            <v>ARTESP</v>
          </cell>
          <cell r="J3627">
            <v>6571790.5826000003</v>
          </cell>
          <cell r="L3627" t="str">
            <v>RA de Itapeva</v>
          </cell>
          <cell r="M3627" t="str">
            <v>Obra Contratada a Iniciar</v>
          </cell>
          <cell r="N3627">
            <v>1</v>
          </cell>
        </row>
        <row r="3628">
          <cell r="F3628" t="str">
            <v>ARTESP</v>
          </cell>
          <cell r="J3628">
            <v>5396753.4551999997</v>
          </cell>
          <cell r="L3628" t="str">
            <v>RA de Itapeva</v>
          </cell>
          <cell r="M3628" t="str">
            <v>Obra Contratada a Iniciar</v>
          </cell>
          <cell r="N3628">
            <v>1</v>
          </cell>
        </row>
        <row r="3629">
          <cell r="F3629" t="str">
            <v>ARTESP</v>
          </cell>
          <cell r="J3629">
            <v>5396753.4551999997</v>
          </cell>
          <cell r="L3629" t="str">
            <v>RA de Itapeva</v>
          </cell>
          <cell r="M3629" t="str">
            <v>Obra Contratada a Iniciar</v>
          </cell>
          <cell r="N3629">
            <v>1</v>
          </cell>
        </row>
        <row r="3630">
          <cell r="F3630" t="str">
            <v>ARTESP</v>
          </cell>
          <cell r="J3630">
            <v>8321546.0163000003</v>
          </cell>
          <cell r="L3630" t="str">
            <v>RA de Itapeva</v>
          </cell>
          <cell r="M3630" t="str">
            <v>Obra Contratada a Iniciar</v>
          </cell>
          <cell r="N3630">
            <v>1</v>
          </cell>
        </row>
        <row r="3631">
          <cell r="F3631" t="str">
            <v>ARTESP</v>
          </cell>
          <cell r="J3631">
            <v>4375436.4080999997</v>
          </cell>
          <cell r="L3631" t="str">
            <v>RA de Itapeva</v>
          </cell>
          <cell r="M3631" t="str">
            <v>Obra Contratada a Iniciar</v>
          </cell>
          <cell r="N3631">
            <v>1</v>
          </cell>
        </row>
        <row r="3632">
          <cell r="F3632" t="str">
            <v>ARTESP</v>
          </cell>
          <cell r="J3632">
            <v>6571790.5826000003</v>
          </cell>
          <cell r="L3632" t="str">
            <v>RA de Itapeva</v>
          </cell>
          <cell r="M3632" t="str">
            <v>Obra Contratada a Iniciar</v>
          </cell>
          <cell r="N3632">
            <v>1</v>
          </cell>
        </row>
        <row r="3633">
          <cell r="F3633" t="str">
            <v>ARTESP</v>
          </cell>
          <cell r="J3633">
            <v>12521079.5393</v>
          </cell>
          <cell r="L3633" t="str">
            <v>RA de Sorocaba</v>
          </cell>
          <cell r="M3633" t="str">
            <v>Obra Contratada a Iniciar</v>
          </cell>
          <cell r="N3633">
            <v>34.77000000000001</v>
          </cell>
        </row>
        <row r="3634">
          <cell r="F3634" t="str">
            <v>ARTESP</v>
          </cell>
          <cell r="J3634">
            <v>6352540.3487</v>
          </cell>
          <cell r="L3634" t="str">
            <v>RA de Sorocaba</v>
          </cell>
          <cell r="M3634" t="str">
            <v>Obra Contratada a Iniciar</v>
          </cell>
          <cell r="N3634">
            <v>0</v>
          </cell>
        </row>
        <row r="3635">
          <cell r="F3635" t="str">
            <v>ARTESP</v>
          </cell>
          <cell r="J3635">
            <v>2893404.2189000002</v>
          </cell>
          <cell r="L3635" t="str">
            <v>RA de Sorocaba</v>
          </cell>
          <cell r="M3635" t="str">
            <v>Obra Contratada a Iniciar</v>
          </cell>
          <cell r="N3635">
            <v>0</v>
          </cell>
        </row>
        <row r="3636">
          <cell r="F3636" t="str">
            <v>ARTESP</v>
          </cell>
          <cell r="J3636">
            <v>2682815.0329999998</v>
          </cell>
          <cell r="L3636" t="str">
            <v>RA de Araçatuba</v>
          </cell>
          <cell r="M3636" t="str">
            <v>Obra Contratada a Iniciar</v>
          </cell>
          <cell r="N3636">
            <v>0</v>
          </cell>
        </row>
        <row r="3637">
          <cell r="F3637" t="str">
            <v>ARTESP</v>
          </cell>
          <cell r="J3637">
            <v>2682815.0329999998</v>
          </cell>
          <cell r="L3637" t="str">
            <v>RA de Araçatuba</v>
          </cell>
          <cell r="M3637" t="str">
            <v>Obra Contratada a Iniciar</v>
          </cell>
          <cell r="N3637">
            <v>0</v>
          </cell>
        </row>
        <row r="3638">
          <cell r="F3638" t="str">
            <v>ARTESP</v>
          </cell>
          <cell r="J3638">
            <v>10040292.154300001</v>
          </cell>
          <cell r="L3638" t="str">
            <v>RA de Bauru</v>
          </cell>
          <cell r="M3638" t="str">
            <v>Obra Contratada a Iniciar</v>
          </cell>
          <cell r="N3638">
            <v>10.199999999999989</v>
          </cell>
        </row>
        <row r="3639">
          <cell r="F3639" t="str">
            <v>ARTESP</v>
          </cell>
          <cell r="J3639">
            <v>15408598.179199999</v>
          </cell>
          <cell r="L3639" t="str">
            <v>RA de Bauru</v>
          </cell>
          <cell r="M3639" t="str">
            <v>Obra Contratada a Iniciar</v>
          </cell>
          <cell r="N3639">
            <v>10.199999999999989</v>
          </cell>
        </row>
        <row r="3640">
          <cell r="F3640" t="str">
            <v>ARTESP</v>
          </cell>
          <cell r="J3640">
            <v>2682815.0329999998</v>
          </cell>
          <cell r="L3640" t="str">
            <v>RA de Bauru</v>
          </cell>
          <cell r="M3640" t="str">
            <v>Obra Contratada a Iniciar</v>
          </cell>
          <cell r="N3640">
            <v>0</v>
          </cell>
        </row>
        <row r="3641">
          <cell r="F3641" t="str">
            <v>ARTESP</v>
          </cell>
          <cell r="J3641">
            <v>1309280.6486</v>
          </cell>
          <cell r="L3641" t="str">
            <v>RA de Bauru</v>
          </cell>
          <cell r="M3641" t="str">
            <v>Obra Contratada a Iniciar</v>
          </cell>
          <cell r="N3641">
            <v>0.80000000000001137</v>
          </cell>
        </row>
        <row r="3642">
          <cell r="F3642" t="str">
            <v>ARTESP</v>
          </cell>
          <cell r="J3642">
            <v>1303174.6891999999</v>
          </cell>
          <cell r="L3642" t="str">
            <v>RA de Bauru</v>
          </cell>
          <cell r="M3642" t="str">
            <v>Obra Contratada a Iniciar</v>
          </cell>
          <cell r="N3642">
            <v>0.80000000000001137</v>
          </cell>
        </row>
        <row r="3643">
          <cell r="F3643" t="str">
            <v>ARTESP</v>
          </cell>
          <cell r="J3643">
            <v>2896605.7815999999</v>
          </cell>
          <cell r="L3643" t="str">
            <v>RA de Bauru</v>
          </cell>
          <cell r="M3643" t="str">
            <v>Obra Contratada a Iniciar</v>
          </cell>
          <cell r="N3643">
            <v>0</v>
          </cell>
        </row>
        <row r="3644">
          <cell r="F3644" t="str">
            <v>ARTESP</v>
          </cell>
          <cell r="J3644">
            <v>18322162.657299999</v>
          </cell>
          <cell r="L3644" t="str">
            <v>RA de Araçatuba</v>
          </cell>
          <cell r="M3644" t="str">
            <v>Obra Contratada a Iniciar</v>
          </cell>
          <cell r="N3644">
            <v>0</v>
          </cell>
        </row>
        <row r="3645">
          <cell r="F3645" t="str">
            <v>ARTESP</v>
          </cell>
          <cell r="J3645">
            <v>17177992.1241</v>
          </cell>
          <cell r="L3645" t="str">
            <v>RA de Araçatuba</v>
          </cell>
          <cell r="M3645" t="str">
            <v>Obra Contratada a Iniciar</v>
          </cell>
          <cell r="N3645">
            <v>0</v>
          </cell>
        </row>
        <row r="3646">
          <cell r="F3646" t="str">
            <v>ARTESP</v>
          </cell>
          <cell r="J3646">
            <v>17860036.1686</v>
          </cell>
          <cell r="L3646" t="str">
            <v>RA de Araçatuba</v>
          </cell>
          <cell r="M3646" t="str">
            <v>Obra Contratada a Iniciar</v>
          </cell>
          <cell r="N3646">
            <v>0</v>
          </cell>
        </row>
        <row r="3647">
          <cell r="F3647" t="str">
            <v>ARTESP</v>
          </cell>
          <cell r="J3647">
            <v>18340102.639199998</v>
          </cell>
          <cell r="L3647" t="str">
            <v>RA de Bauru</v>
          </cell>
          <cell r="M3647" t="str">
            <v>Obra Contratada a Iniciar</v>
          </cell>
          <cell r="N3647">
            <v>0</v>
          </cell>
        </row>
        <row r="3648">
          <cell r="F3648" t="str">
            <v>ARTESP</v>
          </cell>
          <cell r="J3648">
            <v>1353299.8112999999</v>
          </cell>
          <cell r="L3648" t="str">
            <v>RA de Araçatuba</v>
          </cell>
          <cell r="M3648" t="str">
            <v>Obra Contratada a Iniciar</v>
          </cell>
          <cell r="N3648">
            <v>0</v>
          </cell>
        </row>
        <row r="3649">
          <cell r="F3649" t="str">
            <v>ARTESP</v>
          </cell>
          <cell r="J3649">
            <v>1744709.2734999999</v>
          </cell>
          <cell r="L3649" t="str">
            <v>RA de Araçatuba</v>
          </cell>
          <cell r="M3649" t="str">
            <v>Obra Contratada a Iniciar</v>
          </cell>
          <cell r="N3649">
            <v>0</v>
          </cell>
        </row>
        <row r="3650">
          <cell r="F3650" t="str">
            <v>ARTESP</v>
          </cell>
          <cell r="J3650">
            <v>1755338.2786000001</v>
          </cell>
          <cell r="L3650" t="str">
            <v>RA de Araçatuba</v>
          </cell>
          <cell r="M3650" t="str">
            <v>Obra Contratada a Iniciar</v>
          </cell>
          <cell r="N3650">
            <v>0</v>
          </cell>
        </row>
        <row r="3651">
          <cell r="F3651" t="str">
            <v>ARTESP</v>
          </cell>
          <cell r="J3651">
            <v>1179573.9283</v>
          </cell>
          <cell r="L3651" t="str">
            <v>RA de Araçatuba</v>
          </cell>
          <cell r="M3651" t="str">
            <v>Obra Contratada a Iniciar</v>
          </cell>
          <cell r="N3651">
            <v>0</v>
          </cell>
        </row>
        <row r="3652">
          <cell r="F3652" t="str">
            <v>ARTESP</v>
          </cell>
          <cell r="J3652">
            <v>17842096.186700001</v>
          </cell>
          <cell r="L3652" t="str">
            <v>RA de Araçatuba</v>
          </cell>
          <cell r="M3652" t="str">
            <v>Obra Contratada a Iniciar</v>
          </cell>
          <cell r="N3652">
            <v>0</v>
          </cell>
        </row>
        <row r="3653">
          <cell r="F3653" t="str">
            <v>ARTESP</v>
          </cell>
          <cell r="J3653">
            <v>1370563.1695999999</v>
          </cell>
          <cell r="L3653" t="str">
            <v>RA de Araçatuba</v>
          </cell>
          <cell r="M3653" t="str">
            <v>Obra Contratada a Iniciar</v>
          </cell>
          <cell r="N3653">
            <v>0</v>
          </cell>
        </row>
        <row r="3654">
          <cell r="F3654" t="str">
            <v>ARTESP</v>
          </cell>
          <cell r="J3654">
            <v>1254634.6440000001</v>
          </cell>
          <cell r="L3654" t="str">
            <v>RA de Bauru</v>
          </cell>
          <cell r="M3654" t="str">
            <v>Obra Contratada a Iniciar</v>
          </cell>
          <cell r="N3654">
            <v>0</v>
          </cell>
        </row>
        <row r="3655">
          <cell r="F3655" t="str">
            <v>ARTESP</v>
          </cell>
          <cell r="J3655">
            <v>7070436.0031000003</v>
          </cell>
          <cell r="L3655" t="str">
            <v>RA de Bauru</v>
          </cell>
          <cell r="M3655" t="str">
            <v>Obra Contratada a Iniciar</v>
          </cell>
          <cell r="N3655">
            <v>15.5</v>
          </cell>
        </row>
        <row r="3656">
          <cell r="F3656" t="str">
            <v>ARTESP</v>
          </cell>
          <cell r="J3656">
            <v>2585349.7329000002</v>
          </cell>
          <cell r="L3656" t="str">
            <v>RA de Araçatuba</v>
          </cell>
          <cell r="M3656" t="str">
            <v>Obra Contratada a Iniciar</v>
          </cell>
          <cell r="N3656">
            <v>19</v>
          </cell>
        </row>
        <row r="3657">
          <cell r="F3657" t="str">
            <v>ARTESP</v>
          </cell>
          <cell r="J3657">
            <v>4490344.2729000002</v>
          </cell>
          <cell r="L3657" t="str">
            <v>RA de Bauru</v>
          </cell>
          <cell r="M3657" t="str">
            <v>Obra Contratada a Iniciar</v>
          </cell>
          <cell r="N3657">
            <v>33</v>
          </cell>
        </row>
        <row r="3658">
          <cell r="F3658" t="str">
            <v>ARTESP</v>
          </cell>
          <cell r="J3658">
            <v>4898557.3886000002</v>
          </cell>
          <cell r="L3658" t="str">
            <v>RA de Bauru</v>
          </cell>
          <cell r="M3658" t="str">
            <v>Obra Contratada a Iniciar</v>
          </cell>
          <cell r="N3658">
            <v>36</v>
          </cell>
        </row>
        <row r="3659">
          <cell r="F3659" t="str">
            <v>ARTESP</v>
          </cell>
          <cell r="J3659">
            <v>19158600.782699998</v>
          </cell>
          <cell r="L3659" t="str">
            <v>RA de Araçatuba</v>
          </cell>
          <cell r="M3659" t="str">
            <v>Obra Contratada a Iniciar</v>
          </cell>
          <cell r="N3659">
            <v>42.629999999999995</v>
          </cell>
        </row>
        <row r="3660">
          <cell r="F3660" t="str">
            <v>ARTESP</v>
          </cell>
          <cell r="J3660">
            <v>15965500.6523</v>
          </cell>
          <cell r="L3660" t="str">
            <v>RA de Araçatuba</v>
          </cell>
          <cell r="M3660" t="str">
            <v>Obra Contratada a Iniciar</v>
          </cell>
          <cell r="N3660">
            <v>34.700000000000045</v>
          </cell>
        </row>
        <row r="3661">
          <cell r="F3661" t="str">
            <v>ARTESP</v>
          </cell>
          <cell r="J3661">
            <v>30106372.658599999</v>
          </cell>
          <cell r="L3661" t="str">
            <v>RA de Araçatuba</v>
          </cell>
          <cell r="M3661" t="str">
            <v>Obra Contratada a Iniciar</v>
          </cell>
          <cell r="N3661">
            <v>65.299999999999955</v>
          </cell>
        </row>
        <row r="3662">
          <cell r="F3662" t="str">
            <v>ARTESP</v>
          </cell>
          <cell r="J3662">
            <v>26457115.366599999</v>
          </cell>
          <cell r="L3662" t="str">
            <v>RA de Araçatuba</v>
          </cell>
          <cell r="M3662" t="str">
            <v>Obra Contratada a Iniciar</v>
          </cell>
          <cell r="N3662">
            <v>58</v>
          </cell>
        </row>
        <row r="3663">
          <cell r="F3663" t="str">
            <v>ARTESP</v>
          </cell>
          <cell r="J3663">
            <v>8666986.0683999993</v>
          </cell>
          <cell r="L3663" t="str">
            <v>RA de Araçatuba</v>
          </cell>
          <cell r="M3663" t="str">
            <v>Obra Contratada a Iniciar</v>
          </cell>
          <cell r="N3663">
            <v>19</v>
          </cell>
        </row>
        <row r="3664">
          <cell r="F3664" t="str">
            <v>ARTESP</v>
          </cell>
          <cell r="J3664">
            <v>14642644.8839</v>
          </cell>
          <cell r="L3664" t="str">
            <v>RA de Bauru</v>
          </cell>
          <cell r="M3664" t="str">
            <v>Obra Contratada a Iniciar</v>
          </cell>
          <cell r="N3664">
            <v>32</v>
          </cell>
        </row>
        <row r="3665">
          <cell r="F3665" t="str">
            <v>ARTESP</v>
          </cell>
          <cell r="J3665">
            <v>21726765.6019</v>
          </cell>
          <cell r="L3665" t="str">
            <v>RA de Araçatuba</v>
          </cell>
          <cell r="M3665" t="str">
            <v>Obra Contratada a Iniciar</v>
          </cell>
          <cell r="N3665">
            <v>47.629999999999995</v>
          </cell>
        </row>
        <row r="3666">
          <cell r="F3666" t="str">
            <v>ARTESP</v>
          </cell>
          <cell r="J3666">
            <v>21895543.751699999</v>
          </cell>
          <cell r="L3666" t="str">
            <v>RA de Araçatuba</v>
          </cell>
          <cell r="M3666" t="str">
            <v>Obra Contratada a Iniciar</v>
          </cell>
          <cell r="N3666">
            <v>48</v>
          </cell>
        </row>
        <row r="3667">
          <cell r="F3667" t="str">
            <v>ARTESP</v>
          </cell>
          <cell r="J3667">
            <v>14597029.1678</v>
          </cell>
          <cell r="L3667" t="str">
            <v>RA de Araçatuba</v>
          </cell>
          <cell r="M3667" t="str">
            <v>Obra Contratada a Iniciar</v>
          </cell>
          <cell r="N3667">
            <v>32</v>
          </cell>
        </row>
        <row r="3668">
          <cell r="F3668" t="str">
            <v>ARTESP</v>
          </cell>
          <cell r="J3668">
            <v>19112985.066599999</v>
          </cell>
          <cell r="L3668" t="str">
            <v>RA de Araçatuba</v>
          </cell>
          <cell r="M3668" t="str">
            <v>Obra Contratada a Iniciar</v>
          </cell>
          <cell r="N3668">
            <v>41.899999999999977</v>
          </cell>
        </row>
        <row r="3669">
          <cell r="F3669" t="str">
            <v>ARTESP</v>
          </cell>
          <cell r="J3669">
            <v>9624916.1074999999</v>
          </cell>
          <cell r="L3669" t="str">
            <v>RA de Araçatuba</v>
          </cell>
          <cell r="M3669" t="str">
            <v>Obra Contratada a Iniciar</v>
          </cell>
          <cell r="N3669">
            <v>21.100000000000023</v>
          </cell>
        </row>
        <row r="3670">
          <cell r="F3670" t="str">
            <v>ARTESP</v>
          </cell>
          <cell r="J3670">
            <v>15053186.329299999</v>
          </cell>
          <cell r="L3670" t="str">
            <v>RA de Bauru</v>
          </cell>
          <cell r="M3670" t="str">
            <v>Obra Contratada a Iniciar</v>
          </cell>
          <cell r="N3670">
            <v>33</v>
          </cell>
        </row>
        <row r="3671">
          <cell r="F3671" t="str">
            <v>ARTESP</v>
          </cell>
          <cell r="J3671">
            <v>16421657.8138</v>
          </cell>
          <cell r="L3671" t="str">
            <v>RA de Bauru</v>
          </cell>
          <cell r="M3671" t="str">
            <v>Obra Contratada a Iniciar</v>
          </cell>
          <cell r="N3671">
            <v>36</v>
          </cell>
        </row>
        <row r="3672">
          <cell r="F3672" t="str">
            <v>ARTESP</v>
          </cell>
          <cell r="J3672">
            <v>6158121.6802000003</v>
          </cell>
          <cell r="L3672" t="str">
            <v>RA de Bauru</v>
          </cell>
          <cell r="M3672" t="str">
            <v>Obra Contratada a Iniciar</v>
          </cell>
          <cell r="N3672">
            <v>13.5</v>
          </cell>
        </row>
        <row r="3673">
          <cell r="F3673" t="str">
            <v>ARTESP</v>
          </cell>
          <cell r="J3673">
            <v>1731693.9587999999</v>
          </cell>
          <cell r="L3673" t="str">
            <v>RA de Araçatuba</v>
          </cell>
          <cell r="M3673" t="str">
            <v>Obra Contratada a Iniciar</v>
          </cell>
          <cell r="N3673">
            <v>0</v>
          </cell>
        </row>
        <row r="3674">
          <cell r="F3674" t="str">
            <v>ARTESP</v>
          </cell>
          <cell r="J3674">
            <v>1169380.2830000001</v>
          </cell>
          <cell r="L3674" t="str">
            <v>RA de Araçatuba</v>
          </cell>
          <cell r="M3674" t="str">
            <v>Obra Contratada a Iniciar</v>
          </cell>
          <cell r="N3674">
            <v>0</v>
          </cell>
        </row>
        <row r="3675">
          <cell r="F3675" t="str">
            <v>ARTESP</v>
          </cell>
          <cell r="J3675">
            <v>1728919.3123000001</v>
          </cell>
          <cell r="L3675" t="str">
            <v>RA de Araçatuba</v>
          </cell>
          <cell r="M3675" t="str">
            <v>Obra Contratada a Iniciar</v>
          </cell>
          <cell r="N3675">
            <v>0</v>
          </cell>
        </row>
        <row r="3676">
          <cell r="F3676" t="str">
            <v>ARTESP</v>
          </cell>
          <cell r="J3676">
            <v>124087996.8127</v>
          </cell>
          <cell r="L3676" t="str">
            <v>RA de Campinas</v>
          </cell>
          <cell r="M3676" t="str">
            <v>Obra Contratada a Iniciar</v>
          </cell>
        </row>
        <row r="3677">
          <cell r="F3677" t="str">
            <v>ARTESP</v>
          </cell>
          <cell r="J3677">
            <v>272498928.69489998</v>
          </cell>
          <cell r="L3677" t="str">
            <v>RA de Campinas</v>
          </cell>
          <cell r="M3677" t="str">
            <v>Obra Contratada a Iniciar</v>
          </cell>
        </row>
        <row r="3678">
          <cell r="F3678" t="str">
            <v>ARTESP</v>
          </cell>
          <cell r="J3678">
            <v>484129581.51990002</v>
          </cell>
          <cell r="L3678" t="str">
            <v>RA de Campinas</v>
          </cell>
          <cell r="M3678" t="str">
            <v>Obra Contratada a Iniciar</v>
          </cell>
        </row>
        <row r="3679">
          <cell r="F3679" t="str">
            <v>ARTESP</v>
          </cell>
          <cell r="J3679">
            <v>141986058.88409999</v>
          </cell>
          <cell r="L3679" t="str">
            <v>RA de Campinas</v>
          </cell>
          <cell r="M3679" t="str">
            <v>Obra Contratada a Iniciar</v>
          </cell>
        </row>
        <row r="3680">
          <cell r="F3680" t="str">
            <v>ARTESP</v>
          </cell>
          <cell r="J3680">
            <v>259893449.3414</v>
          </cell>
          <cell r="L3680" t="str">
            <v>RA de Campinas</v>
          </cell>
          <cell r="M3680" t="str">
            <v>Obra Contratada a Iniciar</v>
          </cell>
        </row>
        <row r="3681">
          <cell r="F3681" t="str">
            <v>ARTESP</v>
          </cell>
          <cell r="J3681">
            <v>150590927.82879999</v>
          </cell>
          <cell r="L3681" t="str">
            <v>RA de Campinas</v>
          </cell>
          <cell r="M3681" t="str">
            <v>Obra Contratada a Iniciar</v>
          </cell>
        </row>
        <row r="3682">
          <cell r="F3682" t="str">
            <v>ARTESP</v>
          </cell>
          <cell r="J3682">
            <v>607654765.14660001</v>
          </cell>
          <cell r="L3682" t="str">
            <v>RA de Campinas</v>
          </cell>
          <cell r="M3682" t="str">
            <v>Obra Contratada a Iniciar</v>
          </cell>
        </row>
        <row r="3683">
          <cell r="F3683" t="str">
            <v>ARTESP</v>
          </cell>
          <cell r="J3683">
            <v>68873978.814099997</v>
          </cell>
          <cell r="L3683" t="str">
            <v>Região Metropolitana de São Paulo</v>
          </cell>
          <cell r="M3683" t="str">
            <v>Obra Contratada a Iniciar</v>
          </cell>
        </row>
        <row r="3684">
          <cell r="F3684" t="str">
            <v>ARTESP</v>
          </cell>
          <cell r="J3684">
            <v>12616896.157</v>
          </cell>
          <cell r="L3684" t="str">
            <v>RA de Campinas</v>
          </cell>
          <cell r="M3684" t="str">
            <v>Obra Contratada a Iniciar</v>
          </cell>
        </row>
        <row r="3685">
          <cell r="F3685" t="str">
            <v>ARTESP</v>
          </cell>
          <cell r="J3685">
            <v>50000000</v>
          </cell>
          <cell r="L3685" t="str">
            <v>Região Metropolitana de São Paulo</v>
          </cell>
          <cell r="M3685" t="str">
            <v>Obra Contratada a Iniciar</v>
          </cell>
        </row>
        <row r="3686">
          <cell r="F3686" t="str">
            <v>ARTESP</v>
          </cell>
          <cell r="J3686">
            <v>100000000</v>
          </cell>
          <cell r="L3686" t="str">
            <v>RA de Campinas</v>
          </cell>
          <cell r="M3686" t="str">
            <v>Obra Contratada a Iniciar</v>
          </cell>
        </row>
        <row r="3687">
          <cell r="F3687" t="str">
            <v>ARTESP</v>
          </cell>
          <cell r="J3687">
            <v>425000000</v>
          </cell>
          <cell r="L3687" t="str">
            <v>RA de Campinas</v>
          </cell>
          <cell r="M3687" t="str">
            <v>Obra Contratada a Iniciar</v>
          </cell>
        </row>
        <row r="3688">
          <cell r="F3688" t="str">
            <v>ARTESP</v>
          </cell>
          <cell r="J3688">
            <v>45000000</v>
          </cell>
          <cell r="L3688" t="str">
            <v>RA de Campinas</v>
          </cell>
          <cell r="M3688" t="str">
            <v>Obra Contratada a Iniciar</v>
          </cell>
        </row>
        <row r="3689">
          <cell r="F3689" t="str">
            <v>ARTESP</v>
          </cell>
          <cell r="J3689">
            <v>200000000</v>
          </cell>
          <cell r="L3689" t="str">
            <v>RA de Campinas</v>
          </cell>
          <cell r="M3689" t="str">
            <v>Obra Contratada a Iniciar</v>
          </cell>
        </row>
        <row r="3690">
          <cell r="F3690" t="str">
            <v>ARTESP</v>
          </cell>
          <cell r="J3690">
            <v>150000000</v>
          </cell>
          <cell r="L3690" t="str">
            <v>RA de Campinas</v>
          </cell>
          <cell r="M3690" t="str">
            <v>Obra Contratada a Iniciar</v>
          </cell>
        </row>
        <row r="3691">
          <cell r="F3691" t="str">
            <v>ARTESP</v>
          </cell>
          <cell r="J3691">
            <v>120000000</v>
          </cell>
          <cell r="L3691" t="str">
            <v>RA de Campinas</v>
          </cell>
          <cell r="M3691" t="str">
            <v>Obra Contratada a Iniciar</v>
          </cell>
        </row>
        <row r="3692">
          <cell r="F3692" t="str">
            <v>ARTESP</v>
          </cell>
          <cell r="J3692">
            <v>7302389.7548000002</v>
          </cell>
          <cell r="L3692" t="str">
            <v>RA de Campinas</v>
          </cell>
          <cell r="M3692" t="str">
            <v>Obra Contratada a Iniciar</v>
          </cell>
        </row>
        <row r="3693">
          <cell r="F3693" t="str">
            <v>ARTESP</v>
          </cell>
          <cell r="J3693">
            <v>450988459.95779997</v>
          </cell>
          <cell r="L3693" t="str">
            <v>Região Metropolitana de São Paulo</v>
          </cell>
          <cell r="M3693" t="str">
            <v>Obra Contratada a Iniciar</v>
          </cell>
        </row>
        <row r="3694">
          <cell r="F3694" t="str">
            <v>ARTESP</v>
          </cell>
          <cell r="J3694">
            <v>23800000</v>
          </cell>
          <cell r="L3694" t="str">
            <v>RA de Campinas</v>
          </cell>
          <cell r="M3694" t="str">
            <v>Obra Contratada a Iniciar</v>
          </cell>
          <cell r="N3694">
            <v>1.5700000000000074</v>
          </cell>
        </row>
        <row r="3695">
          <cell r="F3695" t="str">
            <v>ARTESP</v>
          </cell>
          <cell r="J3695">
            <v>49889530.079999998</v>
          </cell>
          <cell r="L3695" t="str">
            <v>RA de Campinas</v>
          </cell>
          <cell r="M3695" t="str">
            <v>Obra Contratada a Iniciar</v>
          </cell>
          <cell r="N3695">
            <v>5.2250000000000085</v>
          </cell>
        </row>
        <row r="3696">
          <cell r="F3696" t="str">
            <v>ARTESP</v>
          </cell>
          <cell r="J3696">
            <v>1505354.4745</v>
          </cell>
          <cell r="L3696" t="str">
            <v>RA de Bauru</v>
          </cell>
          <cell r="M3696" t="str">
            <v>Obra Contratada a Iniciar</v>
          </cell>
          <cell r="N3696">
            <v>0</v>
          </cell>
        </row>
        <row r="3697">
          <cell r="F3697" t="str">
            <v>ARTESP</v>
          </cell>
          <cell r="J3697">
            <v>5226179.8777000001</v>
          </cell>
          <cell r="L3697" t="str">
            <v>RA de Araçatuba</v>
          </cell>
          <cell r="M3697" t="str">
            <v>Obra Contratada a Iniciar</v>
          </cell>
          <cell r="N3697">
            <v>0</v>
          </cell>
        </row>
        <row r="3698">
          <cell r="F3698" t="str">
            <v>ARTESP</v>
          </cell>
          <cell r="J3698">
            <v>1747014.3393000001</v>
          </cell>
          <cell r="L3698" t="str">
            <v>RA de Bauru</v>
          </cell>
          <cell r="M3698" t="str">
            <v>Obra Contratada a Iniciar</v>
          </cell>
          <cell r="N3698">
            <v>0</v>
          </cell>
        </row>
        <row r="3699">
          <cell r="F3699" t="str">
            <v>ARTESP</v>
          </cell>
          <cell r="J3699">
            <v>2886412.1362999999</v>
          </cell>
          <cell r="L3699" t="str">
            <v>RA de Araçatuba</v>
          </cell>
          <cell r="M3699" t="str">
            <v>Obra Contratada a Iniciar</v>
          </cell>
          <cell r="N3699">
            <v>0</v>
          </cell>
        </row>
        <row r="3700">
          <cell r="F3700" t="str">
            <v>ARTESP</v>
          </cell>
          <cell r="J3700">
            <v>1744709.2734999999</v>
          </cell>
          <cell r="L3700" t="str">
            <v>RA de Araçatuba</v>
          </cell>
          <cell r="M3700" t="str">
            <v>Obra Contratada a Iniciar</v>
          </cell>
          <cell r="N3700">
            <v>0</v>
          </cell>
        </row>
        <row r="3701">
          <cell r="F3701" t="str">
            <v>ARTESP</v>
          </cell>
          <cell r="J3701">
            <v>1242136.8302</v>
          </cell>
          <cell r="L3701" t="str">
            <v>RA de Bauru</v>
          </cell>
          <cell r="M3701" t="str">
            <v>Obra Contratada a Iniciar</v>
          </cell>
          <cell r="N3701">
            <v>0</v>
          </cell>
        </row>
        <row r="3702">
          <cell r="F3702" t="str">
            <v>ARTESP</v>
          </cell>
          <cell r="J3702">
            <v>1742706.2934000001</v>
          </cell>
          <cell r="L3702" t="str">
            <v>RA de Araçatuba</v>
          </cell>
          <cell r="M3702" t="str">
            <v>Obra Contratada a Iniciar</v>
          </cell>
          <cell r="N3702">
            <v>0</v>
          </cell>
        </row>
        <row r="3703">
          <cell r="F3703" t="str">
            <v>ARTESP</v>
          </cell>
          <cell r="J3703">
            <v>1353669.0765</v>
          </cell>
          <cell r="L3703" t="str">
            <v>RA de Araçatuba</v>
          </cell>
          <cell r="M3703" t="str">
            <v>Obra Contratada a Iniciar</v>
          </cell>
          <cell r="N3703">
            <v>0</v>
          </cell>
        </row>
        <row r="3704">
          <cell r="F3704" t="str">
            <v>ARTESP</v>
          </cell>
          <cell r="J3704">
            <v>3774587.0205999999</v>
          </cell>
          <cell r="L3704" t="str">
            <v>RA de Araçatuba</v>
          </cell>
          <cell r="M3704" t="str">
            <v>Obra Contratada a Iniciar</v>
          </cell>
          <cell r="N3704">
            <v>0</v>
          </cell>
        </row>
        <row r="3705">
          <cell r="F3705" t="str">
            <v>ARTESP</v>
          </cell>
          <cell r="J3705">
            <v>2885696.5183999999</v>
          </cell>
          <cell r="L3705" t="str">
            <v>RA de Araçatuba</v>
          </cell>
          <cell r="M3705" t="str">
            <v>Obra Contratada a Iniciar</v>
          </cell>
          <cell r="N3705">
            <v>0</v>
          </cell>
        </row>
        <row r="3706">
          <cell r="F3706" t="str">
            <v>ARTESP</v>
          </cell>
          <cell r="J3706">
            <v>1742090.6365</v>
          </cell>
          <cell r="L3706" t="str">
            <v>RA de Araçatuba</v>
          </cell>
          <cell r="M3706" t="str">
            <v>Obra Contratada a Iniciar</v>
          </cell>
          <cell r="N3706">
            <v>0</v>
          </cell>
        </row>
        <row r="3707">
          <cell r="F3707" t="str">
            <v>ARTESP</v>
          </cell>
          <cell r="J3707">
            <v>1746679.1177999999</v>
          </cell>
          <cell r="L3707" t="str">
            <v>RA de Araçatuba</v>
          </cell>
          <cell r="M3707" t="str">
            <v>Obra Contratada a Iniciar</v>
          </cell>
          <cell r="N3707">
            <v>0</v>
          </cell>
        </row>
        <row r="3708">
          <cell r="F3708" t="str">
            <v>ARTESP</v>
          </cell>
          <cell r="J3708">
            <v>1746252.6062</v>
          </cell>
          <cell r="L3708" t="str">
            <v>RA de Araçatuba</v>
          </cell>
          <cell r="M3708" t="str">
            <v>Obra Contratada a Iniciar</v>
          </cell>
          <cell r="N3708">
            <v>0</v>
          </cell>
        </row>
        <row r="3709">
          <cell r="F3709" t="str">
            <v>ARTESP</v>
          </cell>
          <cell r="J3709">
            <v>1747450.7841</v>
          </cell>
          <cell r="L3709" t="str">
            <v>RA de Araçatuba</v>
          </cell>
          <cell r="M3709" t="str">
            <v>Obra Contratada a Iniciar</v>
          </cell>
          <cell r="N3709">
            <v>0</v>
          </cell>
        </row>
        <row r="3710">
          <cell r="F3710" t="str">
            <v>ARTESP</v>
          </cell>
          <cell r="J3710">
            <v>36973525.682099998</v>
          </cell>
          <cell r="L3710" t="str">
            <v>Região Metropolitana de São Paulo</v>
          </cell>
          <cell r="M3710" t="str">
            <v>Concluído</v>
          </cell>
          <cell r="N3710">
            <v>1.9500000000000028</v>
          </cell>
        </row>
        <row r="3711">
          <cell r="F3711" t="str">
            <v>ARTESP</v>
          </cell>
          <cell r="J3711">
            <v>1681988.8104000001</v>
          </cell>
          <cell r="L3711" t="str">
            <v>RA de Campinas</v>
          </cell>
          <cell r="M3711" t="str">
            <v>Em Execução</v>
          </cell>
          <cell r="N3711">
            <v>2.7590000000000003</v>
          </cell>
        </row>
        <row r="3712">
          <cell r="F3712" t="str">
            <v>ARTESP</v>
          </cell>
          <cell r="J3712">
            <v>54564475.68</v>
          </cell>
          <cell r="L3712" t="str">
            <v>RA de Campinas</v>
          </cell>
          <cell r="M3712" t="str">
            <v>Obra Contratada a Iniciar</v>
          </cell>
          <cell r="N3712">
            <v>4.5499999999999972</v>
          </cell>
        </row>
        <row r="3713">
          <cell r="F3713" t="str">
            <v>ARTESP</v>
          </cell>
          <cell r="J3713">
            <v>2871098.9139</v>
          </cell>
          <cell r="L3713" t="str">
            <v>RA de Araçatuba</v>
          </cell>
          <cell r="M3713" t="str">
            <v>Obra Contratada a Iniciar</v>
          </cell>
          <cell r="N3713">
            <v>21.100000000000023</v>
          </cell>
        </row>
        <row r="3714">
          <cell r="F3714" t="str">
            <v>ARTESP</v>
          </cell>
          <cell r="J3714">
            <v>500000000</v>
          </cell>
          <cell r="L3714" t="str">
            <v>Região Metropolitana de São Paulo</v>
          </cell>
          <cell r="M3714" t="str">
            <v>Obra Contratada a Iniciar</v>
          </cell>
        </row>
        <row r="3715">
          <cell r="F3715" t="str">
            <v>ARTESP</v>
          </cell>
          <cell r="J3715">
            <v>5701376.5162000004</v>
          </cell>
          <cell r="L3715" t="str">
            <v>RA de Araçatuba</v>
          </cell>
          <cell r="M3715" t="str">
            <v>Obra Contratada a Iniciar</v>
          </cell>
          <cell r="N3715">
            <v>41.899999999999977</v>
          </cell>
        </row>
        <row r="3716">
          <cell r="F3716" t="str">
            <v>ARTESP</v>
          </cell>
          <cell r="J3716">
            <v>6531409.8514999999</v>
          </cell>
          <cell r="L3716" t="str">
            <v>RA de Araçatuba</v>
          </cell>
          <cell r="M3716" t="str">
            <v>Obra Contratada a Iniciar</v>
          </cell>
          <cell r="N3716">
            <v>48</v>
          </cell>
        </row>
        <row r="3717">
          <cell r="F3717" t="str">
            <v>ARTESP</v>
          </cell>
          <cell r="J3717">
            <v>2413454.9079999998</v>
          </cell>
          <cell r="L3717" t="str">
            <v>RA de Bauru</v>
          </cell>
          <cell r="M3717" t="str">
            <v>Obra Contratada a Iniciar</v>
          </cell>
          <cell r="N3717">
            <v>6.1</v>
          </cell>
        </row>
        <row r="3718">
          <cell r="F3718" t="str">
            <v>ARTESP</v>
          </cell>
          <cell r="J3718">
            <v>2029676.0127999999</v>
          </cell>
          <cell r="L3718" t="str">
            <v>RA de Araçatuba</v>
          </cell>
          <cell r="M3718" t="str">
            <v>Obra Contratada a Iniciar</v>
          </cell>
          <cell r="N3718">
            <v>5.13</v>
          </cell>
        </row>
        <row r="3719">
          <cell r="F3719" t="str">
            <v>ARTESP</v>
          </cell>
          <cell r="J3719">
            <v>3394662.8050000002</v>
          </cell>
          <cell r="L3719" t="str">
            <v>RA de Araçatuba</v>
          </cell>
          <cell r="M3719" t="str">
            <v>Obra Contratada a Iniciar</v>
          </cell>
          <cell r="N3719">
            <v>8.58</v>
          </cell>
        </row>
        <row r="3720">
          <cell r="F3720" t="str">
            <v>ARTESP</v>
          </cell>
          <cell r="J3720">
            <v>838774.4926</v>
          </cell>
          <cell r="L3720" t="str">
            <v>RA de Araçatuba</v>
          </cell>
          <cell r="M3720" t="str">
            <v>Obra Contratada a Iniciar</v>
          </cell>
          <cell r="N3720">
            <v>2.12</v>
          </cell>
        </row>
        <row r="3721">
          <cell r="F3721" t="str">
            <v>ARTESP</v>
          </cell>
          <cell r="J3721">
            <v>3394662.8050000002</v>
          </cell>
          <cell r="L3721" t="str">
            <v>RA de Araçatuba</v>
          </cell>
          <cell r="M3721" t="str">
            <v>Obra Contratada a Iniciar</v>
          </cell>
          <cell r="N3721">
            <v>8.58</v>
          </cell>
        </row>
        <row r="3722">
          <cell r="F3722" t="str">
            <v>ARTESP</v>
          </cell>
          <cell r="J3722">
            <v>2413454.9079999998</v>
          </cell>
          <cell r="L3722" t="str">
            <v>RA de Bauru</v>
          </cell>
          <cell r="M3722" t="str">
            <v>Obra Contratada a Iniciar</v>
          </cell>
          <cell r="N3722">
            <v>6.1</v>
          </cell>
        </row>
        <row r="3723">
          <cell r="F3723" t="str">
            <v>ARTESP</v>
          </cell>
          <cell r="J3723">
            <v>47082.153100000003</v>
          </cell>
          <cell r="L3723" t="str">
            <v>RA de Bauru</v>
          </cell>
          <cell r="M3723" t="str">
            <v>Obra Contratada a Iniciar</v>
          </cell>
          <cell r="N3723">
            <v>0.11899999999999999</v>
          </cell>
        </row>
        <row r="3724">
          <cell r="F3724" t="str">
            <v>ARTESP</v>
          </cell>
          <cell r="J3724">
            <v>1685461.9521999999</v>
          </cell>
          <cell r="L3724" t="str">
            <v>RA de Bauru</v>
          </cell>
          <cell r="M3724" t="str">
            <v>Obra Contratada a Iniciar</v>
          </cell>
          <cell r="N3724">
            <v>4.26</v>
          </cell>
        </row>
        <row r="3725">
          <cell r="F3725" t="str">
            <v>ARTESP</v>
          </cell>
          <cell r="J3725">
            <v>522255.8162</v>
          </cell>
          <cell r="L3725" t="str">
            <v>RA de Bauru</v>
          </cell>
          <cell r="M3725" t="str">
            <v>Obra Contratada a Iniciar</v>
          </cell>
          <cell r="N3725">
            <v>1.32</v>
          </cell>
        </row>
        <row r="3726">
          <cell r="F3726" t="str">
            <v>ARTESP</v>
          </cell>
          <cell r="J3726">
            <v>185954.7224</v>
          </cell>
          <cell r="L3726" t="str">
            <v>RA de Bauru</v>
          </cell>
          <cell r="M3726" t="str">
            <v>Obra Contratada a Iniciar</v>
          </cell>
          <cell r="N3726">
            <v>0.47</v>
          </cell>
        </row>
        <row r="3727">
          <cell r="F3727" t="str">
            <v>ARTESP</v>
          </cell>
          <cell r="J3727">
            <v>1892781.6851999999</v>
          </cell>
          <cell r="L3727" t="str">
            <v>RA de Bauru</v>
          </cell>
          <cell r="M3727" t="str">
            <v>Obra Contratada a Iniciar</v>
          </cell>
          <cell r="N3727">
            <v>4.7839999999999998</v>
          </cell>
        </row>
        <row r="3728">
          <cell r="F3728" t="str">
            <v>ARTESP</v>
          </cell>
          <cell r="J3728">
            <v>1685461.9521999999</v>
          </cell>
          <cell r="L3728" t="str">
            <v>RA de Bauru</v>
          </cell>
          <cell r="M3728" t="str">
            <v>Obra Contratada a Iniciar</v>
          </cell>
          <cell r="N3728">
            <v>4.26</v>
          </cell>
        </row>
        <row r="3729">
          <cell r="F3729" t="str">
            <v>ARTESP</v>
          </cell>
          <cell r="J3729">
            <v>1068250.5330999999</v>
          </cell>
          <cell r="L3729" t="str">
            <v>RA de Araçatuba</v>
          </cell>
          <cell r="M3729" t="str">
            <v>Obra Contratada a Iniciar</v>
          </cell>
          <cell r="N3729">
            <v>2.7</v>
          </cell>
        </row>
        <row r="3730">
          <cell r="F3730" t="str">
            <v>ARTESP</v>
          </cell>
          <cell r="J3730">
            <v>1313552.5072999999</v>
          </cell>
          <cell r="L3730" t="str">
            <v>RA de Araçatuba</v>
          </cell>
          <cell r="M3730" t="str">
            <v>Obra Contratada a Iniciar</v>
          </cell>
          <cell r="N3730">
            <v>3.32</v>
          </cell>
        </row>
        <row r="3731">
          <cell r="F3731" t="str">
            <v>ARTESP</v>
          </cell>
          <cell r="J3731">
            <v>1032642.182</v>
          </cell>
          <cell r="L3731" t="str">
            <v>RA de Araçatuba</v>
          </cell>
          <cell r="M3731" t="str">
            <v>Obra Contratada a Iniciar</v>
          </cell>
          <cell r="N3731">
            <v>2.61</v>
          </cell>
        </row>
        <row r="3732">
          <cell r="F3732" t="str">
            <v>ARTESP</v>
          </cell>
          <cell r="J3732">
            <v>2848668.0880999998</v>
          </cell>
          <cell r="L3732" t="str">
            <v>RA de Araçatuba</v>
          </cell>
          <cell r="M3732" t="str">
            <v>Obra Contratada a Iniciar</v>
          </cell>
          <cell r="N3732">
            <v>7.2</v>
          </cell>
        </row>
        <row r="3733">
          <cell r="F3733" t="str">
            <v>ARTESP</v>
          </cell>
          <cell r="J3733">
            <v>118694.5037</v>
          </cell>
          <cell r="L3733" t="str">
            <v>RA de Bauru</v>
          </cell>
          <cell r="M3733" t="str">
            <v>Obra Contratada a Iniciar</v>
          </cell>
          <cell r="N3733">
            <v>0.3</v>
          </cell>
        </row>
        <row r="3734">
          <cell r="F3734" t="str">
            <v>ARTESP</v>
          </cell>
          <cell r="J3734">
            <v>2243326.1194000002</v>
          </cell>
          <cell r="L3734" t="str">
            <v>RA de Araçatuba</v>
          </cell>
          <cell r="M3734" t="str">
            <v>Obra Contratada a Iniciar</v>
          </cell>
          <cell r="N3734">
            <v>5.67</v>
          </cell>
        </row>
        <row r="3735">
          <cell r="F3735" t="str">
            <v>ARTESP</v>
          </cell>
          <cell r="J3735">
            <v>1892781.6851999999</v>
          </cell>
          <cell r="L3735" t="str">
            <v>RA de Bauru</v>
          </cell>
          <cell r="M3735" t="str">
            <v>Obra Contratada a Iniciar</v>
          </cell>
          <cell r="N3735">
            <v>4.7839999999999998</v>
          </cell>
        </row>
        <row r="3736">
          <cell r="F3736" t="str">
            <v>ARTESP</v>
          </cell>
          <cell r="J3736">
            <v>1463898.8785999999</v>
          </cell>
          <cell r="L3736" t="str">
            <v>RA de Araçatuba</v>
          </cell>
          <cell r="M3736" t="str">
            <v>Obra Contratada a Iniciar</v>
          </cell>
          <cell r="N3736">
            <v>3.7</v>
          </cell>
        </row>
        <row r="3737">
          <cell r="F3737" t="str">
            <v>ARTESP</v>
          </cell>
          <cell r="J3737">
            <v>1313552.5072999999</v>
          </cell>
          <cell r="L3737" t="str">
            <v>RA de Araçatuba</v>
          </cell>
          <cell r="M3737" t="str">
            <v>Obra Contratada a Iniciar</v>
          </cell>
          <cell r="N3737">
            <v>3.32</v>
          </cell>
        </row>
        <row r="3738">
          <cell r="F3738" t="str">
            <v>ARTESP</v>
          </cell>
          <cell r="J3738">
            <v>39564.834600000002</v>
          </cell>
          <cell r="L3738" t="str">
            <v>RA de Araçatuba</v>
          </cell>
          <cell r="M3738" t="str">
            <v>Obra Contratada a Iniciar</v>
          </cell>
          <cell r="N3738">
            <v>0.1</v>
          </cell>
        </row>
        <row r="3739">
          <cell r="F3739" t="str">
            <v>ARTESP</v>
          </cell>
          <cell r="J3739">
            <v>39564.834600000002</v>
          </cell>
          <cell r="L3739" t="str">
            <v>RA de Araçatuba</v>
          </cell>
          <cell r="M3739" t="str">
            <v>Obra Contratada a Iniciar</v>
          </cell>
          <cell r="N3739">
            <v>0.1</v>
          </cell>
        </row>
        <row r="3740">
          <cell r="F3740" t="str">
            <v>ARTESP</v>
          </cell>
          <cell r="J3740">
            <v>838774.4926</v>
          </cell>
          <cell r="L3740" t="str">
            <v>RA de Araçatuba</v>
          </cell>
          <cell r="M3740" t="str">
            <v>Obra Contratada a Iniciar</v>
          </cell>
          <cell r="N3740">
            <v>2.12</v>
          </cell>
        </row>
        <row r="3741">
          <cell r="F3741" t="str">
            <v>ARTESP</v>
          </cell>
          <cell r="J3741">
            <v>1068250.5330999999</v>
          </cell>
          <cell r="L3741" t="str">
            <v>RA de Araçatuba</v>
          </cell>
          <cell r="M3741" t="str">
            <v>Obra Contratada a Iniciar</v>
          </cell>
          <cell r="N3741">
            <v>2.7</v>
          </cell>
        </row>
        <row r="3742">
          <cell r="F3742" t="str">
            <v>ARTESP</v>
          </cell>
          <cell r="J3742">
            <v>1032642.182</v>
          </cell>
          <cell r="L3742" t="str">
            <v>RA de Araçatuba</v>
          </cell>
          <cell r="M3742" t="str">
            <v>Obra Contratada a Iniciar</v>
          </cell>
          <cell r="N3742">
            <v>2.61</v>
          </cell>
        </row>
        <row r="3743">
          <cell r="F3743" t="str">
            <v>ARTESP</v>
          </cell>
          <cell r="J3743">
            <v>2848668.0880999998</v>
          </cell>
          <cell r="L3743" t="str">
            <v>RA de Araçatuba</v>
          </cell>
          <cell r="M3743" t="str">
            <v>Obra Contratada a Iniciar</v>
          </cell>
          <cell r="N3743">
            <v>7.2</v>
          </cell>
        </row>
        <row r="3744">
          <cell r="F3744" t="str">
            <v>ARTESP</v>
          </cell>
          <cell r="J3744">
            <v>522255.8162</v>
          </cell>
          <cell r="L3744" t="str">
            <v>RA de Bauru</v>
          </cell>
          <cell r="M3744" t="str">
            <v>Obra Contratada a Iniciar</v>
          </cell>
          <cell r="N3744">
            <v>1.32</v>
          </cell>
        </row>
        <row r="3745">
          <cell r="F3745" t="str">
            <v>ARTESP</v>
          </cell>
          <cell r="J3745">
            <v>2243326.1194000002</v>
          </cell>
          <cell r="L3745" t="str">
            <v>RA de Araçatuba</v>
          </cell>
          <cell r="M3745" t="str">
            <v>Obra Contratada a Iniciar</v>
          </cell>
          <cell r="N3745">
            <v>5.67</v>
          </cell>
        </row>
        <row r="3746">
          <cell r="F3746" t="str">
            <v>ARTESP</v>
          </cell>
          <cell r="J3746">
            <v>507076.87880000001</v>
          </cell>
          <cell r="L3746" t="str">
            <v>RA de Registro</v>
          </cell>
          <cell r="M3746" t="str">
            <v>Obra Contratada a Iniciar</v>
          </cell>
          <cell r="N3746">
            <v>0</v>
          </cell>
        </row>
        <row r="3747">
          <cell r="F3747" t="str">
            <v>ARTESP</v>
          </cell>
          <cell r="J3747">
            <v>2809103.2535999999</v>
          </cell>
          <cell r="L3747" t="str">
            <v>RA de Araçatuba</v>
          </cell>
          <cell r="M3747" t="str">
            <v>Obra Contratada a Iniciar</v>
          </cell>
          <cell r="N3747">
            <v>7.1</v>
          </cell>
        </row>
        <row r="3748">
          <cell r="F3748" t="str">
            <v>ARTESP</v>
          </cell>
          <cell r="J3748">
            <v>3723050.9319000002</v>
          </cell>
          <cell r="L3748" t="str">
            <v>RA de Araçatuba</v>
          </cell>
          <cell r="M3748" t="str">
            <v>Obra Contratada a Iniciar</v>
          </cell>
          <cell r="N3748">
            <v>9.41</v>
          </cell>
        </row>
        <row r="3749">
          <cell r="F3749" t="str">
            <v>ARTESP</v>
          </cell>
          <cell r="J3749">
            <v>1266074.7058000001</v>
          </cell>
          <cell r="L3749" t="str">
            <v>RA de Araçatuba</v>
          </cell>
          <cell r="M3749" t="str">
            <v>Obra Contratada a Iniciar</v>
          </cell>
          <cell r="N3749">
            <v>3.2</v>
          </cell>
        </row>
        <row r="3750">
          <cell r="F3750" t="str">
            <v>ARTESP</v>
          </cell>
          <cell r="J3750">
            <v>514342.8492</v>
          </cell>
          <cell r="L3750" t="str">
            <v>RA de Araçatuba</v>
          </cell>
          <cell r="M3750" t="str">
            <v>Obra Contratada a Iniciar</v>
          </cell>
          <cell r="N3750">
            <v>1.3</v>
          </cell>
        </row>
        <row r="3751">
          <cell r="F3751" t="str">
            <v>ARTESP</v>
          </cell>
          <cell r="J3751">
            <v>838774.4926</v>
          </cell>
          <cell r="L3751" t="str">
            <v>RA de Araçatuba</v>
          </cell>
          <cell r="M3751" t="str">
            <v>Obra Contratada a Iniciar</v>
          </cell>
          <cell r="N3751">
            <v>2.12</v>
          </cell>
        </row>
        <row r="3752">
          <cell r="F3752" t="str">
            <v>ARTESP</v>
          </cell>
          <cell r="J3752">
            <v>1463898.8785999999</v>
          </cell>
          <cell r="L3752" t="str">
            <v>RA de Araçatuba</v>
          </cell>
          <cell r="M3752" t="str">
            <v>Obra Contratada a Iniciar</v>
          </cell>
          <cell r="N3752">
            <v>3.7</v>
          </cell>
        </row>
        <row r="3753">
          <cell r="F3753" t="str">
            <v>ARTESP</v>
          </cell>
          <cell r="J3753">
            <v>2191891.8344999999</v>
          </cell>
          <cell r="L3753" t="str">
            <v>RA de Araçatuba</v>
          </cell>
          <cell r="M3753" t="str">
            <v>Obra Contratada a Iniciar</v>
          </cell>
          <cell r="N3753">
            <v>5.54</v>
          </cell>
        </row>
        <row r="3754">
          <cell r="F3754" t="str">
            <v>ARTESP</v>
          </cell>
          <cell r="J3754">
            <v>2191891.8344999999</v>
          </cell>
          <cell r="L3754" t="str">
            <v>RA de Araçatuba</v>
          </cell>
          <cell r="M3754" t="str">
            <v>Obra Contratada a Iniciar</v>
          </cell>
          <cell r="N3754">
            <v>5.54</v>
          </cell>
        </row>
        <row r="3755">
          <cell r="F3755" t="str">
            <v>ARTESP</v>
          </cell>
          <cell r="J3755">
            <v>2809103.2535999999</v>
          </cell>
          <cell r="L3755" t="str">
            <v>RA de Araçatuba</v>
          </cell>
          <cell r="M3755" t="str">
            <v>Obra Contratada a Iniciar</v>
          </cell>
          <cell r="N3755">
            <v>7.1</v>
          </cell>
        </row>
        <row r="3756">
          <cell r="F3756" t="str">
            <v>ARTESP</v>
          </cell>
          <cell r="J3756">
            <v>3723050.9319000002</v>
          </cell>
          <cell r="L3756" t="str">
            <v>RA de Araçatuba</v>
          </cell>
          <cell r="M3756" t="str">
            <v>Obra Contratada a Iniciar</v>
          </cell>
          <cell r="N3756">
            <v>9.41</v>
          </cell>
        </row>
        <row r="3757">
          <cell r="F3757" t="str">
            <v>ARTESP</v>
          </cell>
          <cell r="J3757">
            <v>1728041.5872</v>
          </cell>
          <cell r="L3757" t="str">
            <v>RA de Bauru</v>
          </cell>
          <cell r="M3757" t="str">
            <v>Obra Contratada a Iniciar</v>
          </cell>
          <cell r="N3757">
            <v>13</v>
          </cell>
        </row>
        <row r="3758">
          <cell r="F3758" t="str">
            <v>ARTESP</v>
          </cell>
          <cell r="J3758">
            <v>2060357.277</v>
          </cell>
          <cell r="L3758" t="str">
            <v>RA de Bauru</v>
          </cell>
          <cell r="M3758" t="str">
            <v>Obra Contratada a Iniciar</v>
          </cell>
          <cell r="N3758">
            <v>15.5</v>
          </cell>
        </row>
        <row r="3759">
          <cell r="F3759" t="str">
            <v>ARTESP</v>
          </cell>
          <cell r="J3759">
            <v>2109101.0978999999</v>
          </cell>
          <cell r="L3759" t="str">
            <v>RA de Bauru</v>
          </cell>
          <cell r="M3759" t="str">
            <v>Obra Contratada a Iniciar</v>
          </cell>
          <cell r="N3759">
            <v>15.5</v>
          </cell>
        </row>
        <row r="3760">
          <cell r="F3760" t="str">
            <v>ARTESP</v>
          </cell>
          <cell r="J3760">
            <v>1768923.5014</v>
          </cell>
          <cell r="L3760" t="str">
            <v>RA de Bauru</v>
          </cell>
          <cell r="M3760" t="str">
            <v>Obra Contratada a Iniciar</v>
          </cell>
          <cell r="N3760">
            <v>13</v>
          </cell>
        </row>
        <row r="3761">
          <cell r="F3761" t="str">
            <v>ARTESP</v>
          </cell>
          <cell r="J3761">
            <v>3265704.9257</v>
          </cell>
          <cell r="L3761" t="str">
            <v>RA de Bauru</v>
          </cell>
          <cell r="M3761" t="str">
            <v>Obra Contratada a Iniciar</v>
          </cell>
          <cell r="N3761">
            <v>24</v>
          </cell>
        </row>
        <row r="3762">
          <cell r="F3762" t="str">
            <v>ARTESP</v>
          </cell>
          <cell r="J3762">
            <v>5714983.6200000001</v>
          </cell>
          <cell r="L3762" t="str">
            <v>RA de Araçatuba</v>
          </cell>
          <cell r="M3762" t="str">
            <v>Obra Contratada a Iniciar</v>
          </cell>
          <cell r="N3762">
            <v>42.629999999999995</v>
          </cell>
        </row>
        <row r="3763">
          <cell r="F3763" t="str">
            <v>ARTESP</v>
          </cell>
          <cell r="J3763">
            <v>4762486.3499999996</v>
          </cell>
          <cell r="L3763" t="str">
            <v>RA de Araçatuba</v>
          </cell>
          <cell r="M3763" t="str">
            <v>Obra Contratada a Iniciar</v>
          </cell>
          <cell r="N3763">
            <v>34.700000000000045</v>
          </cell>
        </row>
        <row r="3764">
          <cell r="F3764" t="str">
            <v>ARTESP</v>
          </cell>
          <cell r="J3764">
            <v>3190230.6225000001</v>
          </cell>
          <cell r="L3764" t="str">
            <v>RA de Bauru</v>
          </cell>
          <cell r="M3764" t="str">
            <v>Obra Contratada a Iniciar</v>
          </cell>
          <cell r="N3764">
            <v>24</v>
          </cell>
        </row>
        <row r="3765">
          <cell r="F3765" t="str">
            <v>ARTESP</v>
          </cell>
          <cell r="J3765">
            <v>8980688.5458000004</v>
          </cell>
          <cell r="L3765" t="str">
            <v>RA de Araçatuba</v>
          </cell>
          <cell r="M3765" t="str">
            <v>Obra Contratada a Iniciar</v>
          </cell>
          <cell r="N3765">
            <v>65.299999999999955</v>
          </cell>
        </row>
        <row r="3766">
          <cell r="F3766" t="str">
            <v>ARTESP</v>
          </cell>
          <cell r="J3766">
            <v>3673918.0414</v>
          </cell>
          <cell r="L3766" t="str">
            <v>RA de Bauru</v>
          </cell>
          <cell r="M3766" t="str">
            <v>Obra Contratada a Iniciar</v>
          </cell>
          <cell r="N3766">
            <v>27</v>
          </cell>
        </row>
        <row r="3767">
          <cell r="F3767" t="str">
            <v>ARTESP</v>
          </cell>
          <cell r="J3767">
            <v>5293163.4005000005</v>
          </cell>
          <cell r="L3767" t="str">
            <v>RA de Bauru</v>
          </cell>
          <cell r="M3767" t="str">
            <v>Obra Contratada a Iniciar</v>
          </cell>
          <cell r="N3767">
            <v>38.899999999999977</v>
          </cell>
        </row>
        <row r="3768">
          <cell r="F3768" t="str">
            <v>ARTESP</v>
          </cell>
          <cell r="J3768">
            <v>4367880.3382000001</v>
          </cell>
          <cell r="L3768" t="str">
            <v>RA de Bauru</v>
          </cell>
          <cell r="M3768" t="str">
            <v>Obra Contratada a Iniciar</v>
          </cell>
          <cell r="N3768">
            <v>32.100000000000023</v>
          </cell>
        </row>
        <row r="3769">
          <cell r="F3769" t="str">
            <v>ARTESP</v>
          </cell>
          <cell r="J3769">
            <v>1224639.3470999999</v>
          </cell>
          <cell r="L3769" t="str">
            <v>RA de Bauru</v>
          </cell>
          <cell r="M3769" t="str">
            <v>Obra Contratada a Iniciar</v>
          </cell>
          <cell r="N3769">
            <v>9</v>
          </cell>
        </row>
        <row r="3770">
          <cell r="F3770" t="str">
            <v>ARTESP</v>
          </cell>
          <cell r="J3770">
            <v>1360710.3857</v>
          </cell>
          <cell r="L3770" t="str">
            <v>RA de Bauru</v>
          </cell>
          <cell r="M3770" t="str">
            <v>Obra Contratada a Iniciar</v>
          </cell>
          <cell r="N3770">
            <v>10</v>
          </cell>
        </row>
        <row r="3771">
          <cell r="F3771" t="str">
            <v>ARTESP</v>
          </cell>
          <cell r="J3771">
            <v>1836959.0207</v>
          </cell>
          <cell r="L3771" t="str">
            <v>RA de Bauru</v>
          </cell>
          <cell r="M3771" t="str">
            <v>Obra Contratada a Iniciar</v>
          </cell>
          <cell r="N3771">
            <v>13.5</v>
          </cell>
        </row>
        <row r="3772">
          <cell r="F3772" t="str">
            <v>ARTESP</v>
          </cell>
          <cell r="J3772">
            <v>6481063.5672000004</v>
          </cell>
          <cell r="L3772" t="str">
            <v>RA de Araçatuba</v>
          </cell>
          <cell r="M3772" t="str">
            <v>Obra Contratada a Iniciar</v>
          </cell>
          <cell r="N3772">
            <v>47.629999999999995</v>
          </cell>
        </row>
        <row r="3773">
          <cell r="F3773" t="str">
            <v>ARTESP</v>
          </cell>
          <cell r="J3773">
            <v>7892120.2372000003</v>
          </cell>
          <cell r="L3773" t="str">
            <v>RA de Araçatuba</v>
          </cell>
          <cell r="M3773" t="str">
            <v>Obra Contratada a Iniciar</v>
          </cell>
          <cell r="N3773">
            <v>58</v>
          </cell>
        </row>
        <row r="3774">
          <cell r="F3774" t="str">
            <v>ARTESP</v>
          </cell>
          <cell r="J3774">
            <v>4386567.1058999998</v>
          </cell>
          <cell r="L3774" t="str">
            <v>RA de Bauru</v>
          </cell>
          <cell r="M3774" t="str">
            <v>Obra Contratada a Iniciar</v>
          </cell>
          <cell r="N3774">
            <v>33</v>
          </cell>
        </row>
        <row r="3775">
          <cell r="F3775" t="str">
            <v>ARTESP</v>
          </cell>
          <cell r="J3775">
            <v>2525599.2428000001</v>
          </cell>
          <cell r="L3775" t="str">
            <v>RA de Araçatuba</v>
          </cell>
          <cell r="M3775" t="str">
            <v>Obra Contratada a Iniciar</v>
          </cell>
          <cell r="N3775">
            <v>19</v>
          </cell>
        </row>
        <row r="3776">
          <cell r="F3776" t="str">
            <v>ARTESP</v>
          </cell>
          <cell r="J3776">
            <v>2804744.4221999999</v>
          </cell>
          <cell r="L3776" t="str">
            <v>RA de Araçatuba</v>
          </cell>
          <cell r="M3776" t="str">
            <v>Obra Contratada a Iniciar</v>
          </cell>
          <cell r="N3776">
            <v>21.100000000000023</v>
          </cell>
        </row>
        <row r="3777">
          <cell r="F3777" t="str">
            <v>ARTESP</v>
          </cell>
          <cell r="J3777">
            <v>1266074.7058000001</v>
          </cell>
          <cell r="L3777" t="str">
            <v>RA de Araçatuba</v>
          </cell>
          <cell r="M3777" t="str">
            <v>Obra Contratada a Iniciar</v>
          </cell>
          <cell r="N3777">
            <v>3.2</v>
          </cell>
        </row>
        <row r="3778">
          <cell r="F3778" t="str">
            <v>ARTESP</v>
          </cell>
          <cell r="J3778">
            <v>2029676.0127999999</v>
          </cell>
          <cell r="L3778" t="str">
            <v>RA de Araçatuba</v>
          </cell>
          <cell r="M3778" t="str">
            <v>Obra Contratada a Iniciar</v>
          </cell>
          <cell r="N3778">
            <v>5.13</v>
          </cell>
        </row>
        <row r="3779">
          <cell r="F3779" t="str">
            <v>ARTESP</v>
          </cell>
          <cell r="J3779">
            <v>4785345.9336999999</v>
          </cell>
          <cell r="L3779" t="str">
            <v>RA de Bauru</v>
          </cell>
          <cell r="M3779" t="str">
            <v>Obra Contratada a Iniciar</v>
          </cell>
          <cell r="N3779">
            <v>36</v>
          </cell>
        </row>
        <row r="3780">
          <cell r="F3780" t="str">
            <v>ARTESP</v>
          </cell>
          <cell r="J3780">
            <v>5582903.5893000001</v>
          </cell>
          <cell r="L3780" t="str">
            <v>RA de Araçatuba</v>
          </cell>
          <cell r="M3780" t="str">
            <v>Obra Contratada a Iniciar</v>
          </cell>
          <cell r="N3780">
            <v>42.629999999999995</v>
          </cell>
        </row>
        <row r="3781">
          <cell r="F3781" t="str">
            <v>ARTESP</v>
          </cell>
          <cell r="J3781">
            <v>4652419.6578000002</v>
          </cell>
          <cell r="L3781" t="str">
            <v>RA de Araçatuba</v>
          </cell>
          <cell r="M3781" t="str">
            <v>Obra Contratada a Iniciar</v>
          </cell>
          <cell r="N3781">
            <v>34.700000000000045</v>
          </cell>
        </row>
        <row r="3782">
          <cell r="F3782" t="str">
            <v>ARTESP</v>
          </cell>
          <cell r="J3782">
            <v>8773134.2117999997</v>
          </cell>
          <cell r="L3782" t="str">
            <v>RA de Araçatuba</v>
          </cell>
          <cell r="M3782" t="str">
            <v>Obra Contratada a Iniciar</v>
          </cell>
          <cell r="N3782">
            <v>65.299999999999955</v>
          </cell>
        </row>
        <row r="3783">
          <cell r="F3783" t="str">
            <v>ARTESP</v>
          </cell>
          <cell r="J3783">
            <v>7709724.0043000001</v>
          </cell>
          <cell r="L3783" t="str">
            <v>RA de Araçatuba</v>
          </cell>
          <cell r="M3783" t="str">
            <v>Obra Contratada a Iniciar</v>
          </cell>
          <cell r="N3783">
            <v>58</v>
          </cell>
        </row>
        <row r="3784">
          <cell r="F3784" t="str">
            <v>ARTESP</v>
          </cell>
          <cell r="J3784">
            <v>3589009.4503000001</v>
          </cell>
          <cell r="L3784" t="str">
            <v>RA de Bauru</v>
          </cell>
          <cell r="M3784" t="str">
            <v>Obra Contratada a Iniciar</v>
          </cell>
          <cell r="N3784">
            <v>27</v>
          </cell>
        </row>
        <row r="3785">
          <cell r="F3785" t="str">
            <v>ARTESP</v>
          </cell>
          <cell r="J3785">
            <v>5170832.1338999998</v>
          </cell>
          <cell r="L3785" t="str">
            <v>RA de Bauru</v>
          </cell>
          <cell r="M3785" t="str">
            <v>Obra Contratada a Iniciar</v>
          </cell>
          <cell r="N3785">
            <v>38.899999999999977</v>
          </cell>
        </row>
        <row r="3786">
          <cell r="F3786" t="str">
            <v>ARTESP</v>
          </cell>
          <cell r="J3786">
            <v>4266933.4574999996</v>
          </cell>
          <cell r="L3786" t="str">
            <v>RA de Bauru</v>
          </cell>
          <cell r="M3786" t="str">
            <v>Obra Contratada a Iniciar</v>
          </cell>
          <cell r="N3786">
            <v>32.100000000000023</v>
          </cell>
        </row>
        <row r="3787">
          <cell r="F3787" t="str">
            <v>ARTESP</v>
          </cell>
          <cell r="J3787">
            <v>1196336.4834</v>
          </cell>
          <cell r="L3787" t="str">
            <v>RA de Bauru</v>
          </cell>
          <cell r="M3787" t="str">
            <v>Obra Contratada a Iniciar</v>
          </cell>
          <cell r="N3787">
            <v>9</v>
          </cell>
        </row>
        <row r="3788">
          <cell r="F3788" t="str">
            <v>ARTESP</v>
          </cell>
          <cell r="J3788">
            <v>1329262.7594000001</v>
          </cell>
          <cell r="L3788" t="str">
            <v>RA de Bauru</v>
          </cell>
          <cell r="M3788" t="str">
            <v>Obra Contratada a Iniciar</v>
          </cell>
          <cell r="N3788">
            <v>10</v>
          </cell>
        </row>
        <row r="3789">
          <cell r="F3789" t="str">
            <v>ARTESP</v>
          </cell>
          <cell r="J3789">
            <v>1794504.7250999999</v>
          </cell>
          <cell r="L3789" t="str">
            <v>RA de Bauru</v>
          </cell>
          <cell r="M3789" t="str">
            <v>Obra Contratada a Iniciar</v>
          </cell>
          <cell r="N3789">
            <v>13.5</v>
          </cell>
        </row>
        <row r="3790">
          <cell r="F3790" t="str">
            <v>ARTESP</v>
          </cell>
          <cell r="J3790">
            <v>6331278.5228000004</v>
          </cell>
          <cell r="L3790" t="str">
            <v>RA de Araçatuba</v>
          </cell>
          <cell r="M3790" t="str">
            <v>Obra Contratada a Iniciar</v>
          </cell>
          <cell r="N3790">
            <v>47.629999999999995</v>
          </cell>
        </row>
        <row r="3791">
          <cell r="F3791" t="str">
            <v>ARTESP</v>
          </cell>
          <cell r="J3791">
            <v>6380461.2449000003</v>
          </cell>
          <cell r="L3791" t="str">
            <v>RA de Araçatuba</v>
          </cell>
          <cell r="M3791" t="str">
            <v>Obra Contratada a Iniciar</v>
          </cell>
          <cell r="N3791">
            <v>48</v>
          </cell>
        </row>
        <row r="3792">
          <cell r="F3792" t="str">
            <v>ARTESP</v>
          </cell>
          <cell r="J3792">
            <v>4253640.8299000002</v>
          </cell>
          <cell r="L3792" t="str">
            <v>RA de Araçatuba</v>
          </cell>
          <cell r="M3792" t="str">
            <v>Obra Contratada a Iniciar</v>
          </cell>
          <cell r="N3792">
            <v>32</v>
          </cell>
        </row>
        <row r="3793">
          <cell r="F3793" t="str">
            <v>ARTESP</v>
          </cell>
          <cell r="J3793">
            <v>5569610.9616999999</v>
          </cell>
          <cell r="L3793" t="str">
            <v>RA de Araçatuba</v>
          </cell>
          <cell r="M3793" t="str">
            <v>Obra Contratada a Iniciar</v>
          </cell>
          <cell r="N3793">
            <v>41.899999999999977</v>
          </cell>
        </row>
        <row r="3794">
          <cell r="F3794" t="str">
            <v>ARTESP</v>
          </cell>
          <cell r="J3794">
            <v>4354273.2342999997</v>
          </cell>
          <cell r="L3794" t="str">
            <v>RA de Araçatuba</v>
          </cell>
          <cell r="M3794" t="str">
            <v>Obra Contratada a Iniciar</v>
          </cell>
          <cell r="N3794">
            <v>32</v>
          </cell>
        </row>
        <row r="3795">
          <cell r="F3795" t="str">
            <v>ARTESP</v>
          </cell>
          <cell r="J3795">
            <v>37934.571199999998</v>
          </cell>
          <cell r="L3795" t="str">
            <v>RA da Baixada Santista</v>
          </cell>
          <cell r="M3795" t="str">
            <v>Obra Contratada a Iniciar</v>
          </cell>
          <cell r="N3795">
            <v>36.699999999999989</v>
          </cell>
        </row>
        <row r="3796">
          <cell r="F3796" t="str">
            <v>ARTESP</v>
          </cell>
          <cell r="J3796">
            <v>1513902.9205</v>
          </cell>
          <cell r="L3796" t="str">
            <v>RA da Baixada Santista</v>
          </cell>
          <cell r="M3796" t="str">
            <v>Obra Contratada a Iniciar</v>
          </cell>
        </row>
        <row r="3797">
          <cell r="F3797" t="str">
            <v>ARTESP</v>
          </cell>
          <cell r="J3797">
            <v>166936358.3021</v>
          </cell>
          <cell r="L3797" t="str">
            <v>Região Metropolitana de São Paulo</v>
          </cell>
          <cell r="M3797" t="str">
            <v>Obra Contratada a Iniciar</v>
          </cell>
          <cell r="N3797">
            <v>41.45</v>
          </cell>
        </row>
        <row r="3798">
          <cell r="F3798" t="str">
            <v>ARTESP</v>
          </cell>
          <cell r="J3798">
            <v>4631778.8957000002</v>
          </cell>
          <cell r="L3798" t="str">
            <v>Região Metropolitana de São Paulo</v>
          </cell>
          <cell r="M3798" t="str">
            <v>Obra Contratada a Iniciar</v>
          </cell>
          <cell r="N3798">
            <v>0</v>
          </cell>
        </row>
        <row r="3799">
          <cell r="F3799" t="str">
            <v>ARTESP</v>
          </cell>
          <cell r="J3799">
            <v>14444449.160399999</v>
          </cell>
          <cell r="L3799" t="str">
            <v>RA de Registro</v>
          </cell>
          <cell r="M3799" t="str">
            <v>Obra Contratada a Iniciar</v>
          </cell>
          <cell r="N3799">
            <v>0</v>
          </cell>
        </row>
        <row r="3800">
          <cell r="F3800" t="str">
            <v>ARTESP</v>
          </cell>
          <cell r="J3800">
            <v>14444449.160399999</v>
          </cell>
          <cell r="L3800" t="str">
            <v>RA de Registro</v>
          </cell>
          <cell r="M3800" t="str">
            <v>Obra Contratada a Iniciar</v>
          </cell>
          <cell r="N3800">
            <v>0</v>
          </cell>
        </row>
        <row r="3801">
          <cell r="F3801" t="str">
            <v>ARTESP</v>
          </cell>
          <cell r="J3801">
            <v>14444449.160399999</v>
          </cell>
          <cell r="L3801" t="str">
            <v>RA de Registro</v>
          </cell>
          <cell r="M3801" t="str">
            <v>Obra Contratada a Iniciar</v>
          </cell>
          <cell r="N3801">
            <v>0</v>
          </cell>
        </row>
        <row r="3802">
          <cell r="F3802" t="str">
            <v>ARTESP</v>
          </cell>
          <cell r="J3802">
            <v>14444449.160399999</v>
          </cell>
          <cell r="L3802" t="str">
            <v>RA de Registro</v>
          </cell>
          <cell r="M3802" t="str">
            <v>Obra Contratada a Iniciar</v>
          </cell>
          <cell r="N3802">
            <v>0</v>
          </cell>
        </row>
        <row r="3803">
          <cell r="F3803" t="str">
            <v>ARTESP</v>
          </cell>
          <cell r="J3803">
            <v>18137556.291000001</v>
          </cell>
          <cell r="L3803" t="str">
            <v>RA de Registro</v>
          </cell>
          <cell r="M3803" t="str">
            <v>Obra Contratada a Iniciar</v>
          </cell>
          <cell r="N3803">
            <v>0</v>
          </cell>
        </row>
        <row r="3804">
          <cell r="F3804" t="str">
            <v>ARTESP</v>
          </cell>
          <cell r="J3804">
            <v>18137556.291000001</v>
          </cell>
          <cell r="L3804" t="str">
            <v>RA de Registro</v>
          </cell>
          <cell r="M3804" t="str">
            <v>Obra Contratada a Iniciar</v>
          </cell>
          <cell r="N3804">
            <v>0</v>
          </cell>
        </row>
        <row r="3805">
          <cell r="F3805" t="str">
            <v>ARTESP</v>
          </cell>
          <cell r="J3805">
            <v>4631778.8957000002</v>
          </cell>
          <cell r="L3805" t="str">
            <v>Região Metropolitana de São Paulo</v>
          </cell>
          <cell r="M3805" t="str">
            <v>Obra Contratada a Iniciar</v>
          </cell>
          <cell r="N3805">
            <v>0</v>
          </cell>
        </row>
        <row r="3806">
          <cell r="F3806" t="str">
            <v>ARTESP</v>
          </cell>
          <cell r="J3806">
            <v>18137556.291000001</v>
          </cell>
          <cell r="L3806" t="str">
            <v>RA de Registro</v>
          </cell>
          <cell r="M3806" t="str">
            <v>Obra Contratada a Iniciar</v>
          </cell>
          <cell r="N3806">
            <v>0</v>
          </cell>
        </row>
        <row r="3807">
          <cell r="F3807" t="str">
            <v>ARTESP</v>
          </cell>
          <cell r="J3807">
            <v>14444449.160399999</v>
          </cell>
          <cell r="L3807" t="str">
            <v>RA de Registro</v>
          </cell>
          <cell r="M3807" t="str">
            <v>Obra Contratada a Iniciar</v>
          </cell>
          <cell r="N3807">
            <v>0</v>
          </cell>
        </row>
        <row r="3808">
          <cell r="F3808" t="str">
            <v>ARTESP</v>
          </cell>
          <cell r="J3808">
            <v>14444449.160399999</v>
          </cell>
          <cell r="L3808" t="str">
            <v>RA de Registro</v>
          </cell>
          <cell r="M3808" t="str">
            <v>Obra Contratada a Iniciar</v>
          </cell>
          <cell r="N3808">
            <v>0</v>
          </cell>
        </row>
        <row r="3809">
          <cell r="F3809" t="str">
            <v>ARTESP</v>
          </cell>
          <cell r="J3809">
            <v>14444449.160399999</v>
          </cell>
          <cell r="L3809" t="str">
            <v>RA de Registro</v>
          </cell>
          <cell r="M3809" t="str">
            <v>Obra Contratada a Iniciar</v>
          </cell>
          <cell r="N3809">
            <v>0</v>
          </cell>
        </row>
        <row r="3810">
          <cell r="F3810" t="str">
            <v>ARTESP</v>
          </cell>
          <cell r="J3810">
            <v>18137556.291000001</v>
          </cell>
          <cell r="L3810" t="str">
            <v>Região Metropolitana de São Paulo</v>
          </cell>
          <cell r="M3810" t="str">
            <v>Obra Contratada a Iniciar</v>
          </cell>
          <cell r="N3810">
            <v>0</v>
          </cell>
        </row>
        <row r="3811">
          <cell r="F3811" t="str">
            <v>ARTESP</v>
          </cell>
          <cell r="J3811">
            <v>14444449.160399999</v>
          </cell>
          <cell r="L3811" t="str">
            <v>RA de Registro</v>
          </cell>
          <cell r="M3811" t="str">
            <v>Obra Contratada a Iniciar</v>
          </cell>
          <cell r="N3811">
            <v>0</v>
          </cell>
        </row>
        <row r="3812">
          <cell r="F3812" t="str">
            <v>ARTESP</v>
          </cell>
          <cell r="J3812">
            <v>96540470.153999999</v>
          </cell>
          <cell r="L3812" t="str">
            <v>RA de Sorocaba</v>
          </cell>
          <cell r="M3812" t="str">
            <v>Em Execução</v>
          </cell>
        </row>
        <row r="3813">
          <cell r="F3813" t="str">
            <v>ARTESP</v>
          </cell>
          <cell r="J3813">
            <v>28821715.648800001</v>
          </cell>
          <cell r="L3813" t="str">
            <v>RA de Sorocaba</v>
          </cell>
          <cell r="M3813" t="str">
            <v>Obra Contratada a Iniciar</v>
          </cell>
        </row>
        <row r="3814">
          <cell r="F3814" t="str">
            <v>ARTESP</v>
          </cell>
          <cell r="J3814">
            <v>14444449.160399999</v>
          </cell>
          <cell r="L3814" t="str">
            <v>RA de Registro</v>
          </cell>
          <cell r="M3814" t="str">
            <v>Obra Contratada a Iniciar</v>
          </cell>
          <cell r="N3814">
            <v>0</v>
          </cell>
        </row>
        <row r="3815">
          <cell r="F3815" t="str">
            <v>ARTESP</v>
          </cell>
          <cell r="J3815">
            <v>140493752.1065</v>
          </cell>
          <cell r="L3815" t="str">
            <v>RA de Sorocaba</v>
          </cell>
          <cell r="M3815" t="str">
            <v>Em Execução</v>
          </cell>
        </row>
        <row r="3816">
          <cell r="F3816" t="str">
            <v>ARTESP</v>
          </cell>
          <cell r="J3816">
            <v>8332444.7359999996</v>
          </cell>
          <cell r="L3816" t="str">
            <v>RA da Baixada Santista</v>
          </cell>
          <cell r="M3816" t="str">
            <v>Obra Contratada a Iniciar</v>
          </cell>
          <cell r="N3816">
            <v>0</v>
          </cell>
        </row>
        <row r="3817">
          <cell r="F3817" t="str">
            <v>ARTESP</v>
          </cell>
          <cell r="J3817">
            <v>14444449.160399999</v>
          </cell>
          <cell r="L3817" t="str">
            <v>Região Metropolitana de São Paulo</v>
          </cell>
          <cell r="M3817" t="str">
            <v>Obra Contratada a Iniciar</v>
          </cell>
          <cell r="N3817">
            <v>0</v>
          </cell>
        </row>
        <row r="3818">
          <cell r="F3818" t="str">
            <v>ARTESP</v>
          </cell>
          <cell r="J3818">
            <v>2877670.8432999998</v>
          </cell>
          <cell r="L3818" t="str">
            <v>RA da Baixada Santista</v>
          </cell>
          <cell r="M3818" t="str">
            <v>Obra Contratada a Iniciar</v>
          </cell>
          <cell r="N3818">
            <v>0</v>
          </cell>
        </row>
        <row r="3819">
          <cell r="F3819" t="str">
            <v>ARTESP</v>
          </cell>
          <cell r="J3819">
            <v>10339628.108899999</v>
          </cell>
          <cell r="L3819" t="str">
            <v>RA da Baixada Santista</v>
          </cell>
          <cell r="M3819" t="str">
            <v>Obra Contratada a Iniciar</v>
          </cell>
          <cell r="N3819">
            <v>0</v>
          </cell>
        </row>
        <row r="3820">
          <cell r="F3820" t="str">
            <v>ARTESP</v>
          </cell>
          <cell r="J3820">
            <v>872611.27969999996</v>
          </cell>
          <cell r="L3820" t="str">
            <v>RA de Registro</v>
          </cell>
          <cell r="M3820" t="str">
            <v>Obra Contratada a Iniciar</v>
          </cell>
          <cell r="N3820">
            <v>0</v>
          </cell>
        </row>
        <row r="3821">
          <cell r="F3821" t="str">
            <v>ARTESP</v>
          </cell>
          <cell r="J3821">
            <v>0</v>
          </cell>
          <cell r="L3821" t="str">
            <v>RA da Baixada Santista</v>
          </cell>
          <cell r="M3821" t="str">
            <v>Obra Contratada a Iniciar</v>
          </cell>
          <cell r="N3821">
            <v>0</v>
          </cell>
        </row>
        <row r="3822">
          <cell r="F3822" t="str">
            <v>ARTESP</v>
          </cell>
          <cell r="J3822">
            <v>0</v>
          </cell>
          <cell r="L3822" t="str">
            <v>Região Metropolitana de São Paulo</v>
          </cell>
          <cell r="M3822" t="str">
            <v>Obra Contratada a Iniciar</v>
          </cell>
          <cell r="N3822">
            <v>0</v>
          </cell>
        </row>
        <row r="3823">
          <cell r="F3823" t="str">
            <v>ARTESP</v>
          </cell>
          <cell r="J3823">
            <v>0</v>
          </cell>
          <cell r="L3823" t="str">
            <v>RA de Registro</v>
          </cell>
          <cell r="M3823" t="str">
            <v>Obra Contratada a Iniciar</v>
          </cell>
          <cell r="N3823">
            <v>0</v>
          </cell>
        </row>
        <row r="3824">
          <cell r="F3824" t="str">
            <v>ARTESP</v>
          </cell>
          <cell r="J3824">
            <v>0</v>
          </cell>
          <cell r="L3824" t="str">
            <v>RA de Registro</v>
          </cell>
          <cell r="M3824" t="str">
            <v>Obra Contratada a Iniciar</v>
          </cell>
          <cell r="N3824">
            <v>0</v>
          </cell>
        </row>
        <row r="3825">
          <cell r="F3825" t="str">
            <v>ARTESP</v>
          </cell>
          <cell r="J3825">
            <v>14444449.160399999</v>
          </cell>
          <cell r="L3825" t="str">
            <v>Região Metropolitana de São Paulo</v>
          </cell>
          <cell r="M3825" t="str">
            <v>Obra Contratada a Iniciar</v>
          </cell>
          <cell r="N3825">
            <v>0</v>
          </cell>
        </row>
        <row r="3826">
          <cell r="F3826" t="str">
            <v>ARTESP</v>
          </cell>
          <cell r="J3826">
            <v>0</v>
          </cell>
          <cell r="L3826" t="str">
            <v>RA da Baixada Santista</v>
          </cell>
          <cell r="M3826" t="str">
            <v>Obra Contratada a Iniciar</v>
          </cell>
          <cell r="N3826">
            <v>0</v>
          </cell>
        </row>
        <row r="3827">
          <cell r="F3827" t="str">
            <v>ARTESP</v>
          </cell>
          <cell r="J3827">
            <v>7848475.4512</v>
          </cell>
          <cell r="L3827" t="str">
            <v>RA da Baixada Santista</v>
          </cell>
          <cell r="M3827" t="str">
            <v>Obra Contratada a Iniciar</v>
          </cell>
          <cell r="N3827">
            <v>0</v>
          </cell>
        </row>
        <row r="3828">
          <cell r="F3828" t="str">
            <v>ARTESP</v>
          </cell>
          <cell r="J3828">
            <v>7841105.0247</v>
          </cell>
          <cell r="L3828" t="str">
            <v>RA da Baixada Santista</v>
          </cell>
          <cell r="M3828" t="str">
            <v>Obra Contratada a Iniciar</v>
          </cell>
          <cell r="N3828">
            <v>0</v>
          </cell>
        </row>
        <row r="3829">
          <cell r="F3829" t="str">
            <v>ARTESP</v>
          </cell>
          <cell r="J3829">
            <v>3558417.1195</v>
          </cell>
          <cell r="L3829" t="str">
            <v>RA da Baixada Santista</v>
          </cell>
          <cell r="M3829" t="str">
            <v>Obra Contratada a Iniciar</v>
          </cell>
          <cell r="N3829">
            <v>0</v>
          </cell>
        </row>
        <row r="3830">
          <cell r="F3830" t="str">
            <v>ARTESP</v>
          </cell>
          <cell r="J3830">
            <v>3558417.1195</v>
          </cell>
          <cell r="L3830" t="str">
            <v>RA da Baixada Santista</v>
          </cell>
          <cell r="M3830" t="str">
            <v>Obra Contratada a Iniciar</v>
          </cell>
          <cell r="N3830">
            <v>0</v>
          </cell>
        </row>
        <row r="3831">
          <cell r="F3831" t="str">
            <v>ARTESP</v>
          </cell>
          <cell r="J3831">
            <v>7184179.1359000001</v>
          </cell>
          <cell r="L3831" t="str">
            <v>RA da Baixada Santista</v>
          </cell>
          <cell r="M3831" t="str">
            <v>Obra Contratada a Iniciar</v>
          </cell>
          <cell r="N3831">
            <v>0</v>
          </cell>
        </row>
        <row r="3832">
          <cell r="F3832" t="str">
            <v>ARTESP</v>
          </cell>
          <cell r="J3832">
            <v>7573766.8930000002</v>
          </cell>
          <cell r="L3832" t="str">
            <v>RA da Baixada Santista</v>
          </cell>
          <cell r="M3832" t="str">
            <v>Obra Contratada a Iniciar</v>
          </cell>
          <cell r="N3832">
            <v>0</v>
          </cell>
        </row>
        <row r="3833">
          <cell r="F3833" t="str">
            <v>ARTESP</v>
          </cell>
          <cell r="J3833">
            <v>14444449.160399999</v>
          </cell>
          <cell r="L3833" t="str">
            <v>Região Metropolitana de São Paulo</v>
          </cell>
          <cell r="M3833" t="str">
            <v>Obra Contratada a Iniciar</v>
          </cell>
          <cell r="N3833">
            <v>0</v>
          </cell>
        </row>
        <row r="3834">
          <cell r="F3834" t="str">
            <v>ARTESP</v>
          </cell>
          <cell r="J3834">
            <v>0</v>
          </cell>
          <cell r="L3834" t="str">
            <v>RA da Baixada Santista</v>
          </cell>
          <cell r="M3834" t="str">
            <v>Obra Contratada a Iniciar</v>
          </cell>
          <cell r="N3834">
            <v>0</v>
          </cell>
        </row>
        <row r="3835">
          <cell r="F3835" t="str">
            <v>ARTESP</v>
          </cell>
          <cell r="J3835">
            <v>42053241.449500002</v>
          </cell>
          <cell r="L3835" t="str">
            <v>RA de Sorocaba</v>
          </cell>
          <cell r="M3835" t="str">
            <v>Em Execução</v>
          </cell>
        </row>
        <row r="3836">
          <cell r="F3836" t="str">
            <v>ARTESP</v>
          </cell>
          <cell r="J3836">
            <v>33971137.084200002</v>
          </cell>
          <cell r="L3836" t="str">
            <v>RA de Sorocaba</v>
          </cell>
          <cell r="M3836" t="str">
            <v>Em Execução</v>
          </cell>
        </row>
        <row r="3837">
          <cell r="F3837" t="str">
            <v>ARTESP</v>
          </cell>
          <cell r="J3837">
            <v>106526506.3668</v>
          </cell>
          <cell r="L3837" t="str">
            <v>RA de Sorocaba</v>
          </cell>
          <cell r="M3837" t="str">
            <v>Em Execução</v>
          </cell>
        </row>
        <row r="3838">
          <cell r="F3838" t="str">
            <v>ARTESP</v>
          </cell>
          <cell r="J3838">
            <v>0</v>
          </cell>
          <cell r="L3838" t="str">
            <v>RA de São José dos Campos</v>
          </cell>
          <cell r="M3838" t="str">
            <v>Obra Contratada a Iniciar</v>
          </cell>
          <cell r="N3838">
            <v>8</v>
          </cell>
        </row>
        <row r="3839">
          <cell r="F3839" t="str">
            <v>ARTESP</v>
          </cell>
          <cell r="J3839">
            <v>1867635.2257000001</v>
          </cell>
          <cell r="L3839" t="str">
            <v>RA de São José dos Campos</v>
          </cell>
          <cell r="M3839" t="str">
            <v>Obra Contratada a Iniciar</v>
          </cell>
          <cell r="N3839">
            <v>0</v>
          </cell>
        </row>
        <row r="3840">
          <cell r="F3840" t="str">
            <v>ARTESP</v>
          </cell>
          <cell r="J3840">
            <v>3003310.4297000002</v>
          </cell>
          <cell r="L3840" t="str">
            <v>RA de São José dos Campos</v>
          </cell>
          <cell r="M3840" t="str">
            <v>Obra Contratada a Iniciar</v>
          </cell>
          <cell r="N3840">
            <v>0</v>
          </cell>
        </row>
        <row r="3841">
          <cell r="F3841" t="str">
            <v>ARTESP</v>
          </cell>
          <cell r="J3841">
            <v>2591548.4876000001</v>
          </cell>
          <cell r="L3841" t="str">
            <v>RA de São José dos Campos</v>
          </cell>
          <cell r="M3841" t="str">
            <v>Obra Contratada a Iniciar</v>
          </cell>
          <cell r="N3841">
            <v>0</v>
          </cell>
        </row>
        <row r="3842">
          <cell r="F3842" t="str">
            <v>ARTESP</v>
          </cell>
          <cell r="J3842">
            <v>308000000</v>
          </cell>
          <cell r="L3842" t="str">
            <v>RA de São José dos Campos</v>
          </cell>
          <cell r="M3842" t="str">
            <v>Em Execução</v>
          </cell>
          <cell r="N3842">
            <v>138.87500000000003</v>
          </cell>
        </row>
        <row r="3843">
          <cell r="F3843" t="str">
            <v>ARTESP</v>
          </cell>
          <cell r="J3843">
            <v>4232639417</v>
          </cell>
          <cell r="L3843" t="str">
            <v>RA de São José dos Campos</v>
          </cell>
          <cell r="M3843" t="str">
            <v>Obra Contratada a Iniciar</v>
          </cell>
          <cell r="N3843">
            <v>44.5</v>
          </cell>
        </row>
        <row r="3844">
          <cell r="F3844" t="str">
            <v>ARTESP</v>
          </cell>
          <cell r="J3844">
            <v>35000000</v>
          </cell>
          <cell r="L3844" t="str">
            <v>RA de São José dos Campos</v>
          </cell>
          <cell r="M3844" t="str">
            <v>Obra Contratada a Iniciar</v>
          </cell>
          <cell r="N3844">
            <v>1</v>
          </cell>
        </row>
        <row r="3845">
          <cell r="F3845" t="str">
            <v>ARTESP</v>
          </cell>
          <cell r="J3845">
            <v>0</v>
          </cell>
          <cell r="L3845" t="str">
            <v>RA de São José dos Campos</v>
          </cell>
          <cell r="M3845" t="str">
            <v>Obra Contratada a Iniciar</v>
          </cell>
          <cell r="N3845">
            <v>2.5499999999999998</v>
          </cell>
        </row>
        <row r="3846">
          <cell r="F3846" t="str">
            <v>ARTESP</v>
          </cell>
          <cell r="J3846">
            <v>35000000</v>
          </cell>
          <cell r="L3846" t="str">
            <v>RA de São José dos Campos</v>
          </cell>
          <cell r="M3846" t="str">
            <v>Obra Contratada a Iniciar</v>
          </cell>
          <cell r="N3846">
            <v>34</v>
          </cell>
        </row>
        <row r="3847">
          <cell r="F3847" t="str">
            <v>ARTESP</v>
          </cell>
          <cell r="J3847">
            <v>100000000</v>
          </cell>
          <cell r="L3847" t="str">
            <v>RA de São José dos Campos</v>
          </cell>
          <cell r="M3847" t="str">
            <v>Obra Contratada a Iniciar</v>
          </cell>
          <cell r="N3847">
            <v>58.5</v>
          </cell>
        </row>
        <row r="3848">
          <cell r="F3848" t="str">
            <v>ARTESP</v>
          </cell>
          <cell r="J3848">
            <v>189564790.9138</v>
          </cell>
          <cell r="L3848" t="str">
            <v>RA de Sorocaba</v>
          </cell>
          <cell r="M3848" t="str">
            <v>Em Execução</v>
          </cell>
          <cell r="N3848">
            <v>8.8000000000000007</v>
          </cell>
        </row>
        <row r="3849">
          <cell r="F3849" t="str">
            <v>ARTESP</v>
          </cell>
          <cell r="J3849">
            <v>61828497.552599996</v>
          </cell>
          <cell r="L3849" t="str">
            <v>Região Metropolitana de São Paulo</v>
          </cell>
          <cell r="M3849" t="str">
            <v>Em Execução</v>
          </cell>
          <cell r="N3849">
            <v>30</v>
          </cell>
        </row>
        <row r="3850">
          <cell r="F3850" t="str">
            <v>ARTESP</v>
          </cell>
          <cell r="J3850">
            <v>29769435.4617</v>
          </cell>
          <cell r="L3850" t="str">
            <v>Região Metropolitana de São Paulo</v>
          </cell>
          <cell r="M3850" t="str">
            <v>Em Execução</v>
          </cell>
          <cell r="N3850">
            <v>2.4299999999999997</v>
          </cell>
        </row>
        <row r="3851">
          <cell r="F3851" t="str">
            <v>ARTESP</v>
          </cell>
          <cell r="J3851">
            <v>39342795.124600001</v>
          </cell>
          <cell r="L3851" t="str">
            <v>Região Metropolitana de São Paulo</v>
          </cell>
          <cell r="M3851" t="str">
            <v>Obra Contratada a Iniciar</v>
          </cell>
          <cell r="N3851">
            <v>30</v>
          </cell>
        </row>
        <row r="3852">
          <cell r="F3852" t="str">
            <v>ARTESP</v>
          </cell>
          <cell r="J3852">
            <v>1688183.6810000001</v>
          </cell>
          <cell r="L3852" t="str">
            <v>Região Metropolitana de São Paulo</v>
          </cell>
          <cell r="M3852" t="str">
            <v>Obra Contratada a Iniciar</v>
          </cell>
          <cell r="N3852">
            <v>30</v>
          </cell>
        </row>
        <row r="3853">
          <cell r="F3853" t="str">
            <v>ARTESP</v>
          </cell>
          <cell r="J3853">
            <v>1688183.6810000001</v>
          </cell>
          <cell r="L3853" t="str">
            <v>Região Metropolitana de São Paulo</v>
          </cell>
          <cell r="M3853" t="str">
            <v>Obra Contratada a Iniciar</v>
          </cell>
          <cell r="N3853">
            <v>30</v>
          </cell>
        </row>
        <row r="3854">
          <cell r="F3854" t="str">
            <v>ARTESP</v>
          </cell>
          <cell r="J3854">
            <v>200000000</v>
          </cell>
          <cell r="L3854" t="str">
            <v>RA de São José dos Campos</v>
          </cell>
          <cell r="M3854" t="str">
            <v>Obra Contratada a Iniciar</v>
          </cell>
          <cell r="N3854">
            <v>3</v>
          </cell>
        </row>
        <row r="3855">
          <cell r="F3855" t="str">
            <v>ARTESP</v>
          </cell>
          <cell r="J3855">
            <v>0</v>
          </cell>
          <cell r="L3855" t="str">
            <v>RA de São José dos Campos</v>
          </cell>
          <cell r="M3855" t="str">
            <v>Obra Contratada a Iniciar</v>
          </cell>
          <cell r="N3855">
            <v>1.2</v>
          </cell>
        </row>
        <row r="3856">
          <cell r="F3856" t="str">
            <v>ARTESP</v>
          </cell>
          <cell r="J3856">
            <v>0</v>
          </cell>
          <cell r="L3856" t="str">
            <v>RA de São José dos Campos</v>
          </cell>
          <cell r="M3856" t="str">
            <v>Obra Contratada a Iniciar</v>
          </cell>
          <cell r="N3856">
            <v>0.9</v>
          </cell>
        </row>
        <row r="3857">
          <cell r="F3857" t="str">
            <v>ARTESP</v>
          </cell>
          <cell r="J3857">
            <v>0</v>
          </cell>
          <cell r="L3857" t="str">
            <v>RA de São José dos Campos</v>
          </cell>
          <cell r="M3857" t="str">
            <v>Obra Contratada a Iniciar</v>
          </cell>
          <cell r="N3857">
            <v>33.734999999999999</v>
          </cell>
        </row>
        <row r="3858">
          <cell r="F3858" t="str">
            <v>ARTESP</v>
          </cell>
          <cell r="J3858">
            <v>137643792.38999999</v>
          </cell>
          <cell r="L3858" t="str">
            <v>RA de Sorocaba</v>
          </cell>
          <cell r="M3858" t="str">
            <v>Obra Contratada a Iniciar</v>
          </cell>
        </row>
        <row r="3859">
          <cell r="F3859" t="str">
            <v>ARTESP</v>
          </cell>
          <cell r="J3859">
            <v>88801026.069600001</v>
          </cell>
          <cell r="L3859" t="str">
            <v>RA de Sorocaba</v>
          </cell>
          <cell r="M3859" t="str">
            <v>Obra Contratada a Iniciar</v>
          </cell>
        </row>
        <row r="3860">
          <cell r="F3860" t="str">
            <v>ARTESP</v>
          </cell>
          <cell r="J3860">
            <v>177529776.65279999</v>
          </cell>
          <cell r="L3860" t="str">
            <v>RA de Itapeva</v>
          </cell>
          <cell r="M3860" t="str">
            <v>Obra Contratada a Iniciar</v>
          </cell>
        </row>
        <row r="3861">
          <cell r="F3861" t="str">
            <v>ARTESP</v>
          </cell>
          <cell r="J3861">
            <v>33442502.6052</v>
          </cell>
          <cell r="L3861" t="str">
            <v>RA de Sorocaba</v>
          </cell>
          <cell r="M3861" t="str">
            <v>Em Execução</v>
          </cell>
        </row>
        <row r="3862">
          <cell r="F3862" t="str">
            <v>ARTESP</v>
          </cell>
          <cell r="J3862">
            <v>109627257.1212</v>
          </cell>
          <cell r="L3862" t="str">
            <v>RA de Sorocaba</v>
          </cell>
          <cell r="M3862" t="str">
            <v>Em Execução</v>
          </cell>
        </row>
        <row r="3863">
          <cell r="F3863" t="str">
            <v>ARTESP</v>
          </cell>
          <cell r="J3863">
            <v>477250530.21359998</v>
          </cell>
          <cell r="L3863" t="str">
            <v>RA de Sorocaba</v>
          </cell>
          <cell r="M3863" t="str">
            <v>Em Execução</v>
          </cell>
        </row>
        <row r="3864">
          <cell r="F3864" t="str">
            <v>ARTESP</v>
          </cell>
          <cell r="J3864">
            <v>34169162.157200001</v>
          </cell>
          <cell r="L3864" t="str">
            <v>RA de Itapeva</v>
          </cell>
          <cell r="M3864" t="str">
            <v>Obra Contratada a Iniciar</v>
          </cell>
        </row>
        <row r="3865">
          <cell r="F3865" t="str">
            <v>ARTESP</v>
          </cell>
          <cell r="J3865">
            <v>728395196.20920002</v>
          </cell>
          <cell r="L3865" t="str">
            <v>RA de Itapeva</v>
          </cell>
          <cell r="M3865" t="str">
            <v>Obra Contratada a Iniciar</v>
          </cell>
          <cell r="N3865">
            <v>28</v>
          </cell>
        </row>
        <row r="3866">
          <cell r="F3866" t="str">
            <v>ARTESP</v>
          </cell>
          <cell r="J3866">
            <v>828205543.33920002</v>
          </cell>
          <cell r="L3866" t="str">
            <v>RA de Itapeva</v>
          </cell>
          <cell r="M3866" t="str">
            <v>Em Estudo / Licitação em Andamento</v>
          </cell>
          <cell r="N3866">
            <v>25.78</v>
          </cell>
        </row>
        <row r="3867">
          <cell r="F3867" t="str">
            <v>ARTESP</v>
          </cell>
          <cell r="J3867">
            <v>1650274868.9231999</v>
          </cell>
          <cell r="L3867" t="str">
            <v>RA de Itapeva</v>
          </cell>
          <cell r="M3867" t="str">
            <v>Em Estudo / Licitação em Andamento</v>
          </cell>
          <cell r="N3867">
            <v>50.92</v>
          </cell>
        </row>
        <row r="3868">
          <cell r="F3868" t="str">
            <v>ARTESP</v>
          </cell>
          <cell r="J3868">
            <v>424967841.69840002</v>
          </cell>
          <cell r="L3868" t="str">
            <v>RA de Sorocaba</v>
          </cell>
          <cell r="M3868" t="str">
            <v>Obra Contratada a Iniciar</v>
          </cell>
          <cell r="N3868">
            <v>15</v>
          </cell>
        </row>
        <row r="3869">
          <cell r="F3869" t="str">
            <v>ARTESP</v>
          </cell>
          <cell r="J3869">
            <v>777385378.45799994</v>
          </cell>
          <cell r="L3869" t="str">
            <v>RA de Sorocaba</v>
          </cell>
          <cell r="M3869" t="str">
            <v>Em Estudo / Licitação em Andamento</v>
          </cell>
          <cell r="N3869">
            <v>31.5</v>
          </cell>
        </row>
        <row r="3870">
          <cell r="F3870" t="str">
            <v>ARTESP</v>
          </cell>
          <cell r="J3870">
            <v>597480657.04079998</v>
          </cell>
          <cell r="L3870" t="str">
            <v>RA de Sorocaba</v>
          </cell>
          <cell r="M3870" t="str">
            <v>Em Estudo / Licitação em Andamento</v>
          </cell>
          <cell r="N3870">
            <v>2.5</v>
          </cell>
        </row>
        <row r="3871">
          <cell r="F3871" t="str">
            <v>ARTESP</v>
          </cell>
          <cell r="J3871">
            <v>8000000</v>
          </cell>
          <cell r="L3871" t="str">
            <v>RA de Sorocaba</v>
          </cell>
          <cell r="M3871" t="str">
            <v>Em Estudo / Licitação em Andamento</v>
          </cell>
        </row>
        <row r="3872">
          <cell r="F3872" t="str">
            <v>ARTESP</v>
          </cell>
          <cell r="J3872">
            <v>0</v>
          </cell>
          <cell r="L3872" t="str">
            <v>RA de São José dos Campos</v>
          </cell>
          <cell r="M3872" t="str">
            <v>Obra Contratada a Iniciar</v>
          </cell>
          <cell r="N3872">
            <v>20.59</v>
          </cell>
        </row>
        <row r="3873">
          <cell r="F3873" t="str">
            <v>ARTESP</v>
          </cell>
          <cell r="J3873">
            <v>0</v>
          </cell>
          <cell r="L3873" t="str">
            <v>RA de São José dos Campos</v>
          </cell>
          <cell r="M3873" t="str">
            <v>Obra Contratada a Iniciar</v>
          </cell>
          <cell r="N3873">
            <v>48.98</v>
          </cell>
        </row>
        <row r="3874">
          <cell r="F3874" t="str">
            <v>ARTESP</v>
          </cell>
          <cell r="J3874">
            <v>0</v>
          </cell>
          <cell r="L3874" t="str">
            <v>RA de São José dos Campos</v>
          </cell>
          <cell r="M3874" t="str">
            <v>Obra Contratada a Iniciar</v>
          </cell>
          <cell r="N3874">
            <v>22.920000000000009</v>
          </cell>
        </row>
        <row r="3875">
          <cell r="F3875" t="str">
            <v>ARTESP</v>
          </cell>
          <cell r="J3875">
            <v>18137556.291000001</v>
          </cell>
          <cell r="L3875" t="str">
            <v>RA da Baixada Santista</v>
          </cell>
          <cell r="M3875" t="str">
            <v>Obra Contratada a Iniciar</v>
          </cell>
          <cell r="N3875">
            <v>0</v>
          </cell>
        </row>
        <row r="3876">
          <cell r="F3876" t="str">
            <v>ARTESP</v>
          </cell>
          <cell r="J3876">
            <v>14444449.160399999</v>
          </cell>
          <cell r="L3876" t="str">
            <v>RA de Registro</v>
          </cell>
          <cell r="M3876" t="str">
            <v>Obra Contratada a Iniciar</v>
          </cell>
          <cell r="N3876">
            <v>0</v>
          </cell>
        </row>
        <row r="3877">
          <cell r="F3877" t="str">
            <v>ARTESP</v>
          </cell>
          <cell r="J3877">
            <v>13369215.524800001</v>
          </cell>
          <cell r="L3877" t="str">
            <v>Região Metropolitana de São Paulo</v>
          </cell>
          <cell r="M3877" t="str">
            <v>Obra Contratada a Iniciar</v>
          </cell>
          <cell r="N3877">
            <v>1.3500000000000014</v>
          </cell>
        </row>
        <row r="3878">
          <cell r="F3878" t="str">
            <v>ARTESP</v>
          </cell>
          <cell r="J3878">
            <v>18137556.291000001</v>
          </cell>
          <cell r="L3878" t="str">
            <v>RA da Baixada Santista</v>
          </cell>
          <cell r="M3878" t="str">
            <v>Obra Contratada a Iniciar</v>
          </cell>
          <cell r="N3878">
            <v>0</v>
          </cell>
        </row>
        <row r="3879">
          <cell r="F3879" t="str">
            <v>ARTESP</v>
          </cell>
          <cell r="J3879">
            <v>18137556.291000001</v>
          </cell>
          <cell r="L3879" t="str">
            <v>RA da Baixada Santista</v>
          </cell>
          <cell r="M3879" t="str">
            <v>Obra Contratada a Iniciar</v>
          </cell>
          <cell r="N3879">
            <v>0</v>
          </cell>
        </row>
        <row r="3880">
          <cell r="F3880" t="str">
            <v>ARTESP</v>
          </cell>
          <cell r="J3880">
            <v>18137556.291000001</v>
          </cell>
          <cell r="L3880" t="str">
            <v>RA da Baixada Santista</v>
          </cell>
          <cell r="M3880" t="str">
            <v>Obra Contratada a Iniciar</v>
          </cell>
          <cell r="N3880">
            <v>0</v>
          </cell>
        </row>
        <row r="3881">
          <cell r="F3881" t="str">
            <v>ARTESP</v>
          </cell>
          <cell r="J3881">
            <v>4631778.8957000002</v>
          </cell>
          <cell r="L3881" t="str">
            <v>RA da Baixada Santista</v>
          </cell>
          <cell r="M3881" t="str">
            <v>Obra Contratada a Iniciar</v>
          </cell>
          <cell r="N3881">
            <v>0</v>
          </cell>
        </row>
        <row r="3882">
          <cell r="F3882" t="str">
            <v>ARTESP</v>
          </cell>
          <cell r="J3882">
            <v>4631778.8957000002</v>
          </cell>
          <cell r="L3882" t="str">
            <v>RA da Baixada Santista</v>
          </cell>
          <cell r="M3882" t="str">
            <v>Obra Contratada a Iniciar</v>
          </cell>
          <cell r="N3882">
            <v>0</v>
          </cell>
        </row>
        <row r="3883">
          <cell r="F3883" t="str">
            <v>ARTESP</v>
          </cell>
          <cell r="J3883">
            <v>14444449.160399999</v>
          </cell>
          <cell r="L3883" t="str">
            <v>RA da Baixada Santista</v>
          </cell>
          <cell r="M3883" t="str">
            <v>Obra Contratada a Iniciar</v>
          </cell>
          <cell r="N3883">
            <v>0</v>
          </cell>
        </row>
        <row r="3884">
          <cell r="F3884" t="str">
            <v>ARTESP</v>
          </cell>
          <cell r="J3884">
            <v>4631778.8957000002</v>
          </cell>
          <cell r="L3884" t="str">
            <v>RA da Baixada Santista</v>
          </cell>
          <cell r="M3884" t="str">
            <v>Obra Contratada a Iniciar</v>
          </cell>
          <cell r="N3884">
            <v>0</v>
          </cell>
        </row>
        <row r="3885">
          <cell r="F3885" t="str">
            <v>ARTESP</v>
          </cell>
          <cell r="J3885">
            <v>14444449.160399999</v>
          </cell>
          <cell r="L3885" t="str">
            <v>RA da Baixada Santista</v>
          </cell>
          <cell r="M3885" t="str">
            <v>Obra Contratada a Iniciar</v>
          </cell>
          <cell r="N3885">
            <v>0</v>
          </cell>
        </row>
        <row r="3886">
          <cell r="F3886" t="str">
            <v>ARTESP</v>
          </cell>
          <cell r="J3886">
            <v>18137556.291000001</v>
          </cell>
          <cell r="L3886" t="str">
            <v>RA da Baixada Santista</v>
          </cell>
          <cell r="M3886" t="str">
            <v>Obra Contratada a Iniciar</v>
          </cell>
          <cell r="N3886">
            <v>0</v>
          </cell>
        </row>
        <row r="3887">
          <cell r="F3887" t="str">
            <v>ARTESP</v>
          </cell>
          <cell r="J3887">
            <v>14444449.160399999</v>
          </cell>
          <cell r="L3887" t="str">
            <v>RA da Baixada Santista</v>
          </cell>
          <cell r="M3887" t="str">
            <v>Obra Contratada a Iniciar</v>
          </cell>
          <cell r="N3887">
            <v>0</v>
          </cell>
        </row>
        <row r="3888">
          <cell r="F3888" t="str">
            <v>ARTESP</v>
          </cell>
          <cell r="J3888">
            <v>14444449.160399999</v>
          </cell>
          <cell r="L3888" t="str">
            <v>RA da Baixada Santista</v>
          </cell>
          <cell r="M3888" t="str">
            <v>Obra Contratada a Iniciar</v>
          </cell>
          <cell r="N3888">
            <v>0</v>
          </cell>
        </row>
        <row r="3889">
          <cell r="F3889" t="str">
            <v>ARTESP</v>
          </cell>
          <cell r="J3889">
            <v>2795408.9785000002</v>
          </cell>
          <cell r="L3889" t="str">
            <v>RA da Baixada Santista</v>
          </cell>
          <cell r="M3889" t="str">
            <v>Obra Contratada a Iniciar</v>
          </cell>
          <cell r="N3889">
            <v>0</v>
          </cell>
        </row>
        <row r="3890">
          <cell r="F3890" t="str">
            <v>ARTESP</v>
          </cell>
          <cell r="J3890">
            <v>4631778.8957000002</v>
          </cell>
          <cell r="L3890" t="str">
            <v>RA da Baixada Santista</v>
          </cell>
          <cell r="M3890" t="str">
            <v>Obra Contratada a Iniciar</v>
          </cell>
          <cell r="N3890">
            <v>0</v>
          </cell>
        </row>
        <row r="3891">
          <cell r="F3891" t="str">
            <v>ARTESP</v>
          </cell>
          <cell r="J3891">
            <v>18137556.291000001</v>
          </cell>
          <cell r="L3891" t="str">
            <v>RA da Baixada Santista</v>
          </cell>
          <cell r="M3891" t="str">
            <v>Obra Contratada a Iniciar</v>
          </cell>
          <cell r="N3891">
            <v>0</v>
          </cell>
        </row>
        <row r="3892">
          <cell r="F3892" t="str">
            <v>ARTESP</v>
          </cell>
          <cell r="J3892">
            <v>18137556.291000001</v>
          </cell>
          <cell r="L3892" t="str">
            <v>RA da Baixada Santista</v>
          </cell>
          <cell r="M3892" t="str">
            <v>Obra Contratada a Iniciar</v>
          </cell>
          <cell r="N3892">
            <v>0</v>
          </cell>
        </row>
        <row r="3893">
          <cell r="F3893" t="str">
            <v>ARTESP</v>
          </cell>
          <cell r="J3893">
            <v>18137556.291000001</v>
          </cell>
          <cell r="L3893" t="str">
            <v>RA da Baixada Santista</v>
          </cell>
          <cell r="M3893" t="str">
            <v>Obra Contratada a Iniciar</v>
          </cell>
          <cell r="N3893">
            <v>0</v>
          </cell>
        </row>
        <row r="3894">
          <cell r="F3894" t="str">
            <v>ARTESP</v>
          </cell>
          <cell r="J3894">
            <v>18137556.291000001</v>
          </cell>
          <cell r="L3894" t="str">
            <v>RA da Baixada Santista</v>
          </cell>
          <cell r="M3894" t="str">
            <v>Obra Contratada a Iniciar</v>
          </cell>
          <cell r="N3894">
            <v>0</v>
          </cell>
        </row>
        <row r="3895">
          <cell r="F3895" t="str">
            <v>ARTESP</v>
          </cell>
          <cell r="J3895">
            <v>14444449.160399999</v>
          </cell>
          <cell r="L3895" t="str">
            <v>RA da Baixada Santista</v>
          </cell>
          <cell r="M3895" t="str">
            <v>Obra Contratada a Iniciar</v>
          </cell>
          <cell r="N3895">
            <v>0</v>
          </cell>
        </row>
        <row r="3896">
          <cell r="F3896" t="str">
            <v>ARTESP</v>
          </cell>
          <cell r="J3896">
            <v>18137556.291000001</v>
          </cell>
          <cell r="L3896" t="str">
            <v>RA da Baixada Santista</v>
          </cell>
          <cell r="M3896" t="str">
            <v>Obra Contratada a Iniciar</v>
          </cell>
          <cell r="N3896">
            <v>0</v>
          </cell>
        </row>
        <row r="3897">
          <cell r="F3897" t="str">
            <v>ARTESP</v>
          </cell>
          <cell r="J3897">
            <v>18137556.291000001</v>
          </cell>
          <cell r="L3897" t="str">
            <v>RA da Baixada Santista</v>
          </cell>
          <cell r="M3897" t="str">
            <v>Obra Contratada a Iniciar</v>
          </cell>
          <cell r="N3897">
            <v>0</v>
          </cell>
        </row>
        <row r="3898">
          <cell r="F3898" t="str">
            <v>ARTESP</v>
          </cell>
          <cell r="J3898">
            <v>2795408.9785000002</v>
          </cell>
          <cell r="L3898" t="str">
            <v>RA de Registro</v>
          </cell>
          <cell r="M3898" t="str">
            <v>Obra Contratada a Iniciar</v>
          </cell>
          <cell r="N3898">
            <v>0</v>
          </cell>
        </row>
        <row r="3899">
          <cell r="F3899" t="str">
            <v>ARTESP</v>
          </cell>
          <cell r="J3899">
            <v>72202561.888500005</v>
          </cell>
          <cell r="L3899" t="str">
            <v>Região Metropolitana de São Paulo</v>
          </cell>
          <cell r="M3899" t="str">
            <v>Obra Contratada a Iniciar</v>
          </cell>
          <cell r="N3899">
            <v>17.5</v>
          </cell>
        </row>
        <row r="3900">
          <cell r="F3900" t="str">
            <v>ARTESP</v>
          </cell>
          <cell r="J3900">
            <v>35283752.8983</v>
          </cell>
          <cell r="L3900" t="str">
            <v>RA de Registro</v>
          </cell>
          <cell r="M3900" t="str">
            <v>Obra Contratada a Iniciar</v>
          </cell>
          <cell r="N3900">
            <v>9.8000000000000007</v>
          </cell>
        </row>
        <row r="3901">
          <cell r="F3901" t="str">
            <v>ARTESP</v>
          </cell>
          <cell r="J3901">
            <v>61936386.964000002</v>
          </cell>
          <cell r="L3901" t="str">
            <v>RA da Baixada Santista</v>
          </cell>
          <cell r="M3901" t="str">
            <v>Obra Contratada a Iniciar</v>
          </cell>
          <cell r="N3901">
            <v>10</v>
          </cell>
        </row>
        <row r="3902">
          <cell r="F3902" t="str">
            <v>ARTESP</v>
          </cell>
          <cell r="J3902">
            <v>555289823.99100006</v>
          </cell>
          <cell r="L3902" t="str">
            <v>RA da Baixada Santista</v>
          </cell>
          <cell r="M3902" t="str">
            <v>Obra Contratada a Iniciar</v>
          </cell>
          <cell r="N3902">
            <v>97.600000000000023</v>
          </cell>
        </row>
        <row r="3903">
          <cell r="F3903" t="str">
            <v>ARTESP</v>
          </cell>
          <cell r="J3903">
            <v>172958915.02450001</v>
          </cell>
          <cell r="L3903" t="str">
            <v>RA da Baixada Santista</v>
          </cell>
          <cell r="M3903" t="str">
            <v>Obra Contratada a Iniciar</v>
          </cell>
          <cell r="N3903">
            <v>36.699999999999989</v>
          </cell>
        </row>
        <row r="3904">
          <cell r="F3904" t="str">
            <v>ARTESP</v>
          </cell>
          <cell r="J3904">
            <v>2795408.9785000002</v>
          </cell>
          <cell r="L3904" t="str">
            <v>Região Metropolitana de São Paulo</v>
          </cell>
          <cell r="M3904" t="str">
            <v>Obra Contratada a Iniciar</v>
          </cell>
          <cell r="N3904">
            <v>0</v>
          </cell>
        </row>
        <row r="3905">
          <cell r="F3905" t="str">
            <v>ARTESP</v>
          </cell>
          <cell r="J3905">
            <v>2795408.9785000002</v>
          </cell>
          <cell r="L3905" t="str">
            <v>Região Metropolitana de São Paulo</v>
          </cell>
          <cell r="M3905" t="str">
            <v>Obra Contratada a Iniciar</v>
          </cell>
          <cell r="N3905">
            <v>0</v>
          </cell>
        </row>
        <row r="3906">
          <cell r="F3906" t="str">
            <v>ARTESP</v>
          </cell>
          <cell r="J3906">
            <v>2795408.9785000002</v>
          </cell>
          <cell r="L3906" t="str">
            <v>Região Metropolitana de São Paulo</v>
          </cell>
          <cell r="M3906" t="str">
            <v>Obra Contratada a Iniciar</v>
          </cell>
          <cell r="N3906">
            <v>0</v>
          </cell>
        </row>
        <row r="3907">
          <cell r="F3907" t="str">
            <v>ARTESP</v>
          </cell>
          <cell r="J3907">
            <v>2795408.9785000002</v>
          </cell>
          <cell r="L3907" t="str">
            <v>Região Metropolitana de São Paulo</v>
          </cell>
          <cell r="M3907" t="str">
            <v>Obra Contratada a Iniciar</v>
          </cell>
          <cell r="N3907">
            <v>0</v>
          </cell>
        </row>
        <row r="3908">
          <cell r="F3908" t="str">
            <v>ARTESP</v>
          </cell>
          <cell r="J3908">
            <v>2795408.9785000002</v>
          </cell>
          <cell r="L3908" t="str">
            <v>Região Metropolitana de São Paulo</v>
          </cell>
          <cell r="M3908" t="str">
            <v>Obra Contratada a Iniciar</v>
          </cell>
          <cell r="N3908">
            <v>0</v>
          </cell>
        </row>
        <row r="3909">
          <cell r="F3909" t="str">
            <v>ARTESP</v>
          </cell>
          <cell r="J3909">
            <v>2795408.9785000002</v>
          </cell>
          <cell r="L3909" t="str">
            <v>Região Metropolitana de São Paulo</v>
          </cell>
          <cell r="M3909" t="str">
            <v>Obra Contratada a Iniciar</v>
          </cell>
          <cell r="N3909">
            <v>0</v>
          </cell>
        </row>
        <row r="3910">
          <cell r="F3910" t="str">
            <v>ARTESP</v>
          </cell>
          <cell r="J3910">
            <v>2795408.9785000002</v>
          </cell>
          <cell r="L3910" t="str">
            <v>Região Metropolitana de São Paulo</v>
          </cell>
          <cell r="M3910" t="str">
            <v>Obra Contratada a Iniciar</v>
          </cell>
          <cell r="N3910">
            <v>0</v>
          </cell>
        </row>
        <row r="3911">
          <cell r="F3911" t="str">
            <v>ARTESP</v>
          </cell>
          <cell r="J3911">
            <v>2795408.9785000002</v>
          </cell>
          <cell r="L3911" t="str">
            <v>RA de Registro</v>
          </cell>
          <cell r="M3911" t="str">
            <v>Obra Contratada a Iniciar</v>
          </cell>
          <cell r="N3911">
            <v>0</v>
          </cell>
        </row>
        <row r="3912">
          <cell r="F3912" t="str">
            <v>ARTESP</v>
          </cell>
          <cell r="J3912">
            <v>2795408.9785000002</v>
          </cell>
          <cell r="L3912" t="str">
            <v>RA de Registro</v>
          </cell>
          <cell r="M3912" t="str">
            <v>Obra Contratada a Iniciar</v>
          </cell>
          <cell r="N3912">
            <v>0</v>
          </cell>
        </row>
        <row r="3913">
          <cell r="F3913" t="str">
            <v>ARTESP</v>
          </cell>
          <cell r="J3913">
            <v>2795408.9785000002</v>
          </cell>
          <cell r="L3913" t="str">
            <v>RA de Registro</v>
          </cell>
          <cell r="M3913" t="str">
            <v>Obra Contratada a Iniciar</v>
          </cell>
          <cell r="N3913">
            <v>0</v>
          </cell>
        </row>
        <row r="3914">
          <cell r="F3914" t="str">
            <v>ARTESP</v>
          </cell>
          <cell r="J3914">
            <v>2795408.9785000002</v>
          </cell>
          <cell r="L3914" t="str">
            <v>RA de Registro</v>
          </cell>
          <cell r="M3914" t="str">
            <v>Obra Contratada a Iniciar</v>
          </cell>
          <cell r="N3914">
            <v>0</v>
          </cell>
        </row>
        <row r="3915">
          <cell r="F3915" t="str">
            <v>ARTESP</v>
          </cell>
          <cell r="J3915">
            <v>2795408.9785000002</v>
          </cell>
          <cell r="L3915" t="str">
            <v>RA de Registro</v>
          </cell>
          <cell r="M3915" t="str">
            <v>Obra Contratada a Iniciar</v>
          </cell>
          <cell r="N3915">
            <v>0</v>
          </cell>
        </row>
        <row r="3916">
          <cell r="F3916" t="str">
            <v>ARTESP</v>
          </cell>
          <cell r="J3916">
            <v>18137556.291000001</v>
          </cell>
          <cell r="L3916" t="str">
            <v>RA da Baixada Santista</v>
          </cell>
          <cell r="M3916" t="str">
            <v>Obra Contratada a Iniciar</v>
          </cell>
          <cell r="N3916">
            <v>0</v>
          </cell>
        </row>
        <row r="3917">
          <cell r="F3917" t="str">
            <v>ARTESP</v>
          </cell>
          <cell r="J3917">
            <v>514342.8492</v>
          </cell>
          <cell r="L3917" t="str">
            <v>RA de Araçatuba</v>
          </cell>
          <cell r="M3917" t="str">
            <v>Obra Contratada a Iniciar</v>
          </cell>
          <cell r="N3917">
            <v>1.3</v>
          </cell>
        </row>
        <row r="3918">
          <cell r="F3918" t="str">
            <v>ARTESP</v>
          </cell>
          <cell r="J3918">
            <v>18137556.291000001</v>
          </cell>
          <cell r="L3918" t="str">
            <v>RA da Baixada Santista</v>
          </cell>
          <cell r="M3918" t="str">
            <v>Obra Contratada a Iniciar</v>
          </cell>
          <cell r="N3918">
            <v>0</v>
          </cell>
        </row>
        <row r="3919">
          <cell r="F3919" t="str">
            <v>ARTESP</v>
          </cell>
          <cell r="J3919">
            <v>832692.50919999997</v>
          </cell>
          <cell r="L3919" t="str">
            <v>RA da Baixada Santista</v>
          </cell>
          <cell r="M3919" t="str">
            <v>Obra Contratada a Iniciar</v>
          </cell>
          <cell r="N3919">
            <v>0</v>
          </cell>
        </row>
        <row r="3920">
          <cell r="F3920" t="str">
            <v>ARTESP</v>
          </cell>
          <cell r="J3920">
            <v>76220139.119399995</v>
          </cell>
          <cell r="L3920" t="str">
            <v>RA da Baixada Santista</v>
          </cell>
          <cell r="M3920" t="str">
            <v>Obra Contratada a Iniciar</v>
          </cell>
          <cell r="N3920">
            <v>9.4000000000000057</v>
          </cell>
        </row>
        <row r="3921">
          <cell r="F3921" t="str">
            <v>ARTESP</v>
          </cell>
          <cell r="J3921">
            <v>50944759.7302</v>
          </cell>
          <cell r="L3921" t="str">
            <v>RA da Baixada Santista</v>
          </cell>
          <cell r="M3921" t="str">
            <v>Obra Contratada a Iniciar</v>
          </cell>
          <cell r="N3921">
            <v>0</v>
          </cell>
        </row>
        <row r="3922">
          <cell r="F3922" t="str">
            <v>ARTESP</v>
          </cell>
          <cell r="J3922">
            <v>50944759.7302</v>
          </cell>
          <cell r="L3922" t="str">
            <v>RA da Baixada Santista</v>
          </cell>
          <cell r="M3922" t="str">
            <v>Obra Contratada a Iniciar</v>
          </cell>
          <cell r="N3922">
            <v>4.5999999999999943</v>
          </cell>
        </row>
        <row r="3923">
          <cell r="F3923" t="str">
            <v>ARTESP</v>
          </cell>
          <cell r="J3923">
            <v>31723143.631200001</v>
          </cell>
          <cell r="L3923" t="str">
            <v>RA da Baixada Santista</v>
          </cell>
          <cell r="M3923" t="str">
            <v>Obra Contratada a Iniciar</v>
          </cell>
          <cell r="N3923">
            <v>4.5999999999999943</v>
          </cell>
        </row>
        <row r="3924">
          <cell r="F3924" t="str">
            <v>ARTESP</v>
          </cell>
          <cell r="J3924">
            <v>6815365.1191999996</v>
          </cell>
          <cell r="L3924" t="str">
            <v>RA da Baixada Santista</v>
          </cell>
          <cell r="M3924" t="str">
            <v>Obra Contratada a Iniciar</v>
          </cell>
          <cell r="N3924">
            <v>0</v>
          </cell>
        </row>
        <row r="3925">
          <cell r="F3925" t="str">
            <v>ARTESP</v>
          </cell>
          <cell r="J3925">
            <v>6815365.1191999996</v>
          </cell>
          <cell r="L3925" t="str">
            <v>RA da Baixada Santista</v>
          </cell>
          <cell r="M3925" t="str">
            <v>Obra Contratada a Iniciar</v>
          </cell>
          <cell r="N3925">
            <v>5.8499999999999943</v>
          </cell>
        </row>
        <row r="3926">
          <cell r="F3926" t="str">
            <v>ARTESP</v>
          </cell>
          <cell r="J3926">
            <v>40829078.117600001</v>
          </cell>
          <cell r="L3926" t="str">
            <v>RA da Baixada Santista</v>
          </cell>
          <cell r="M3926" t="str">
            <v>Obra Contratada a Iniciar</v>
          </cell>
          <cell r="N3926">
            <v>5.8499999999999943</v>
          </cell>
        </row>
        <row r="3927">
          <cell r="F3927" t="str">
            <v>ARTESP</v>
          </cell>
          <cell r="J3927">
            <v>608989.81429999997</v>
          </cell>
          <cell r="L3927" t="str">
            <v>RA da Baixada Santista</v>
          </cell>
          <cell r="M3927" t="str">
            <v>Obra Contratada a Iniciar</v>
          </cell>
          <cell r="N3927">
            <v>9.4000000000000057</v>
          </cell>
        </row>
        <row r="3928">
          <cell r="F3928" t="str">
            <v>ARTESP</v>
          </cell>
          <cell r="J3928">
            <v>0</v>
          </cell>
          <cell r="L3928" t="str">
            <v>RA da Baixada Santista</v>
          </cell>
          <cell r="M3928" t="str">
            <v>Obra Contratada a Iniciar</v>
          </cell>
          <cell r="N3928">
            <v>3.1999999999999886</v>
          </cell>
        </row>
        <row r="3929">
          <cell r="F3929" t="str">
            <v>ARTESP</v>
          </cell>
          <cell r="J3929">
            <v>0</v>
          </cell>
          <cell r="L3929" t="str">
            <v>RA de Registro</v>
          </cell>
          <cell r="M3929" t="str">
            <v>Obra Contratada a Iniciar</v>
          </cell>
          <cell r="N3929">
            <v>0</v>
          </cell>
        </row>
        <row r="3930">
          <cell r="F3930" t="str">
            <v>ARTESP</v>
          </cell>
          <cell r="J3930">
            <v>116007526.1636</v>
          </cell>
          <cell r="L3930" t="str">
            <v>RA de Registro</v>
          </cell>
          <cell r="M3930" t="str">
            <v>Obra Contratada a Iniciar</v>
          </cell>
          <cell r="N3930">
            <v>11.5</v>
          </cell>
        </row>
        <row r="3931">
          <cell r="F3931" t="str">
            <v>ARTESP</v>
          </cell>
          <cell r="J3931">
            <v>0</v>
          </cell>
          <cell r="L3931" t="str">
            <v>RA de Registro</v>
          </cell>
          <cell r="M3931" t="str">
            <v>Obra Contratada a Iniciar</v>
          </cell>
          <cell r="N3931">
            <v>11.5</v>
          </cell>
        </row>
        <row r="3932">
          <cell r="F3932" t="str">
            <v>ARTESP</v>
          </cell>
          <cell r="J3932">
            <v>48717071.327399999</v>
          </cell>
          <cell r="L3932" t="str">
            <v>RA de Registro</v>
          </cell>
          <cell r="M3932" t="str">
            <v>Obra Contratada a Iniciar</v>
          </cell>
          <cell r="N3932">
            <v>4.8000000000000114</v>
          </cell>
        </row>
        <row r="3933">
          <cell r="F3933" t="str">
            <v>ARTESP</v>
          </cell>
          <cell r="J3933">
            <v>0</v>
          </cell>
          <cell r="L3933" t="str">
            <v>Região Metropolitana de São Paulo</v>
          </cell>
          <cell r="M3933" t="str">
            <v>Obra Contratada a Iniciar</v>
          </cell>
          <cell r="N3933">
            <v>6.25</v>
          </cell>
        </row>
        <row r="3934">
          <cell r="F3934" t="str">
            <v>ARTESP</v>
          </cell>
          <cell r="J3934">
            <v>24169671.458900001</v>
          </cell>
          <cell r="L3934" t="str">
            <v>Região Metropolitana de São Paulo</v>
          </cell>
          <cell r="M3934" t="str">
            <v>Obra Contratada a Iniciar</v>
          </cell>
          <cell r="N3934">
            <v>6.25</v>
          </cell>
        </row>
        <row r="3935">
          <cell r="F3935" t="str">
            <v>ARTESP</v>
          </cell>
          <cell r="J3935">
            <v>0</v>
          </cell>
          <cell r="L3935" t="str">
            <v>RA de Registro</v>
          </cell>
          <cell r="M3935" t="str">
            <v>Obra Contratada a Iniciar</v>
          </cell>
          <cell r="N3935">
            <v>4.8000000000000114</v>
          </cell>
        </row>
        <row r="3936">
          <cell r="F3936" t="str">
            <v>ARTESP</v>
          </cell>
          <cell r="J3936">
            <v>23010784.3136</v>
          </cell>
          <cell r="L3936" t="str">
            <v>RA da Baixada Santista</v>
          </cell>
          <cell r="M3936" t="str">
            <v>Obra Contratada a Iniciar</v>
          </cell>
          <cell r="N3936">
            <v>3.1999999999999886</v>
          </cell>
        </row>
        <row r="3937">
          <cell r="F3937" t="str">
            <v>ARTESP</v>
          </cell>
          <cell r="J3937">
            <v>608989.81429999997</v>
          </cell>
          <cell r="L3937" t="str">
            <v>RA da Baixada Santista</v>
          </cell>
          <cell r="M3937" t="str">
            <v>Obra Contratada a Iniciar</v>
          </cell>
          <cell r="N3937">
            <v>0</v>
          </cell>
        </row>
        <row r="3938">
          <cell r="F3938" t="str">
            <v>ARTESP</v>
          </cell>
          <cell r="J3938">
            <v>48925457.8895</v>
          </cell>
          <cell r="L3938" t="str">
            <v>RA da Baixada Santista</v>
          </cell>
          <cell r="M3938" t="str">
            <v>Obra Contratada a Iniciar</v>
          </cell>
          <cell r="N3938">
            <v>0</v>
          </cell>
        </row>
        <row r="3939">
          <cell r="F3939" t="str">
            <v>ARTESP</v>
          </cell>
          <cell r="J3939">
            <v>0</v>
          </cell>
          <cell r="L3939" t="str">
            <v>RA da Baixada Santista</v>
          </cell>
          <cell r="M3939" t="str">
            <v>Obra Contratada a Iniciar</v>
          </cell>
          <cell r="N3939">
            <v>4.3499999999999943</v>
          </cell>
        </row>
        <row r="3940">
          <cell r="F3940" t="str">
            <v>ARTESP</v>
          </cell>
          <cell r="J3940">
            <v>1397704.4349</v>
          </cell>
          <cell r="L3940" t="str">
            <v>RA da Baixada Santista</v>
          </cell>
          <cell r="M3940" t="str">
            <v>Obra Contratada a Iniciar</v>
          </cell>
          <cell r="N3940">
            <v>0</v>
          </cell>
        </row>
        <row r="3941">
          <cell r="F3941" t="str">
            <v>ARTESP</v>
          </cell>
          <cell r="J3941">
            <v>18137556.291000001</v>
          </cell>
          <cell r="L3941" t="str">
            <v>RA da Baixada Santista</v>
          </cell>
          <cell r="M3941" t="str">
            <v>Obra Contratada a Iniciar</v>
          </cell>
          <cell r="N3941">
            <v>0</v>
          </cell>
        </row>
        <row r="3942">
          <cell r="F3942" t="str">
            <v>ARTESP</v>
          </cell>
          <cell r="J3942">
            <v>18137556.291000001</v>
          </cell>
          <cell r="L3942" t="str">
            <v>RA da Baixada Santista</v>
          </cell>
          <cell r="M3942" t="str">
            <v>Obra Contratada a Iniciar</v>
          </cell>
          <cell r="N3942">
            <v>0</v>
          </cell>
        </row>
        <row r="3943">
          <cell r="F3943" t="str">
            <v>ARTESP</v>
          </cell>
          <cell r="J3943">
            <v>2795408.9785000002</v>
          </cell>
          <cell r="L3943" t="str">
            <v>RA da Baixada Santista</v>
          </cell>
          <cell r="M3943" t="str">
            <v>Obra Contratada a Iniciar</v>
          </cell>
          <cell r="N3943">
            <v>0</v>
          </cell>
        </row>
        <row r="3944">
          <cell r="F3944" t="str">
            <v>ARTESP</v>
          </cell>
          <cell r="J3944">
            <v>0</v>
          </cell>
          <cell r="L3944" t="str">
            <v>RA de Registro</v>
          </cell>
          <cell r="M3944" t="str">
            <v>Obra Contratada a Iniciar</v>
          </cell>
          <cell r="N3944">
            <v>4.4699999999999704</v>
          </cell>
        </row>
        <row r="3945">
          <cell r="F3945" t="str">
            <v>ARTESP</v>
          </cell>
          <cell r="J3945">
            <v>45266278.796800002</v>
          </cell>
          <cell r="L3945" t="str">
            <v>RA de Registro</v>
          </cell>
          <cell r="M3945" t="str">
            <v>Obra Contratada a Iniciar</v>
          </cell>
          <cell r="N3945">
            <v>4.4699999999999704</v>
          </cell>
        </row>
        <row r="3946">
          <cell r="F3946" t="str">
            <v>ARTESP</v>
          </cell>
          <cell r="J3946">
            <v>0</v>
          </cell>
          <cell r="L3946" t="str">
            <v>RA de Registro</v>
          </cell>
          <cell r="M3946" t="str">
            <v>Obra Contratada a Iniciar</v>
          </cell>
          <cell r="N3946">
            <v>0</v>
          </cell>
        </row>
        <row r="3947">
          <cell r="F3947" t="str">
            <v>ARTESP</v>
          </cell>
          <cell r="J3947">
            <v>0</v>
          </cell>
          <cell r="L3947" t="str">
            <v>RA de Registro</v>
          </cell>
          <cell r="M3947" t="str">
            <v>Obra Contratada a Iniciar</v>
          </cell>
          <cell r="N3947">
            <v>0</v>
          </cell>
        </row>
        <row r="3948">
          <cell r="F3948" t="str">
            <v>ARTESP</v>
          </cell>
          <cell r="J3948">
            <v>0</v>
          </cell>
          <cell r="L3948" t="str">
            <v>RA de Registro</v>
          </cell>
          <cell r="M3948" t="str">
            <v>Obra Contratada a Iniciar</v>
          </cell>
          <cell r="N3948">
            <v>10.110000000000014</v>
          </cell>
        </row>
        <row r="3949">
          <cell r="F3949" t="str">
            <v>ARTESP</v>
          </cell>
          <cell r="J3949">
            <v>102610331.5051</v>
          </cell>
          <cell r="L3949" t="str">
            <v>RA de Registro</v>
          </cell>
          <cell r="M3949" t="str">
            <v>Obra Contratada a Iniciar</v>
          </cell>
          <cell r="N3949">
            <v>10.110000000000014</v>
          </cell>
        </row>
        <row r="3950">
          <cell r="F3950" t="str">
            <v>ARTESP</v>
          </cell>
          <cell r="J3950">
            <v>0</v>
          </cell>
          <cell r="L3950" t="str">
            <v>RA de Registro</v>
          </cell>
          <cell r="M3950" t="str">
            <v>Obra Contratada a Iniciar</v>
          </cell>
          <cell r="N3950">
            <v>8</v>
          </cell>
        </row>
        <row r="3951">
          <cell r="F3951" t="str">
            <v>ARTESP</v>
          </cell>
          <cell r="J3951">
            <v>81195118.878999993</v>
          </cell>
          <cell r="L3951" t="str">
            <v>RA de Registro</v>
          </cell>
          <cell r="M3951" t="str">
            <v>Obra Contratada a Iniciar</v>
          </cell>
          <cell r="N3951">
            <v>8</v>
          </cell>
        </row>
        <row r="3952">
          <cell r="F3952" t="str">
            <v>ARTESP</v>
          </cell>
          <cell r="J3952">
            <v>69872829.382699996</v>
          </cell>
          <cell r="L3952" t="str">
            <v>RA da Baixada Santista</v>
          </cell>
          <cell r="M3952" t="str">
            <v>Obra Contratada a Iniciar</v>
          </cell>
          <cell r="N3952">
            <v>0</v>
          </cell>
        </row>
        <row r="3953">
          <cell r="F3953" t="str">
            <v>ARTESP</v>
          </cell>
          <cell r="J3953">
            <v>69872829.382699996</v>
          </cell>
          <cell r="L3953" t="str">
            <v>RA da Baixada Santista</v>
          </cell>
          <cell r="M3953" t="str">
            <v>Obra Contratada a Iniciar</v>
          </cell>
          <cell r="N3953">
            <v>6</v>
          </cell>
        </row>
        <row r="3954">
          <cell r="F3954" t="str">
            <v>ARTESP</v>
          </cell>
          <cell r="J3954">
            <v>60896339.159199998</v>
          </cell>
          <cell r="L3954" t="str">
            <v>RA da Baixada Santista</v>
          </cell>
          <cell r="M3954" t="str">
            <v>Obra Contratada a Iniciar</v>
          </cell>
          <cell r="N3954">
            <v>6</v>
          </cell>
        </row>
        <row r="3955">
          <cell r="F3955" t="str">
            <v>ARTESP</v>
          </cell>
          <cell r="J3955">
            <v>0</v>
          </cell>
          <cell r="L3955" t="str">
            <v>RA da Baixada Santista</v>
          </cell>
          <cell r="M3955" t="str">
            <v>Obra Contratada a Iniciar</v>
          </cell>
          <cell r="N3955">
            <v>9.4000000000000057</v>
          </cell>
        </row>
        <row r="3956">
          <cell r="F3956" t="str">
            <v>ARTESP</v>
          </cell>
          <cell r="J3956">
            <v>64313256.454000004</v>
          </cell>
          <cell r="L3956" t="str">
            <v>RA da Baixada Santista</v>
          </cell>
          <cell r="M3956" t="str">
            <v>Obra Contratada a Iniciar</v>
          </cell>
          <cell r="N3956">
            <v>9.4000000000000057</v>
          </cell>
        </row>
        <row r="3957">
          <cell r="F3957" t="str">
            <v>ARTESP</v>
          </cell>
          <cell r="J3957">
            <v>832692.50919999997</v>
          </cell>
          <cell r="L3957" t="str">
            <v>RA da Baixada Santista</v>
          </cell>
          <cell r="M3957" t="str">
            <v>Obra Contratada a Iniciar</v>
          </cell>
          <cell r="N3957">
            <v>0</v>
          </cell>
        </row>
        <row r="3958">
          <cell r="F3958" t="str">
            <v>ARTESP</v>
          </cell>
          <cell r="J3958">
            <v>1266074.7058000001</v>
          </cell>
          <cell r="L3958" t="str">
            <v>RA de Araçatuba</v>
          </cell>
          <cell r="M3958" t="str">
            <v>Obra Contratada a Iniciar</v>
          </cell>
          <cell r="N3958">
            <v>3.2</v>
          </cell>
        </row>
        <row r="3959">
          <cell r="F3959" t="str">
            <v>ARTESP</v>
          </cell>
          <cell r="J3959">
            <v>237389.0073</v>
          </cell>
          <cell r="L3959" t="str">
            <v>RA de Araçatuba</v>
          </cell>
          <cell r="M3959" t="str">
            <v>Obra Contratada a Iniciar</v>
          </cell>
          <cell r="N3959">
            <v>0.6</v>
          </cell>
        </row>
        <row r="3960">
          <cell r="F3960" t="str">
            <v>ARTESP</v>
          </cell>
          <cell r="J3960">
            <v>3723050.9319000002</v>
          </cell>
          <cell r="L3960" t="str">
            <v>RA de Araçatuba</v>
          </cell>
          <cell r="M3960" t="str">
            <v>Obra Contratada a Iniciar</v>
          </cell>
          <cell r="N3960">
            <v>9.41</v>
          </cell>
        </row>
        <row r="3961">
          <cell r="F3961" t="str">
            <v>ARTESP</v>
          </cell>
          <cell r="J3961">
            <v>7066596.1462000003</v>
          </cell>
          <cell r="L3961" t="str">
            <v>Região Metropolitana de São Paulo</v>
          </cell>
          <cell r="M3961" t="str">
            <v>Obra Contratada a Iniciar</v>
          </cell>
          <cell r="N3961">
            <v>6.9200000000000017</v>
          </cell>
        </row>
        <row r="3962">
          <cell r="F3962" t="str">
            <v>ARTESP</v>
          </cell>
          <cell r="J3962">
            <v>5902440.3679999998</v>
          </cell>
          <cell r="L3962" t="str">
            <v>RA de São José dos Campos</v>
          </cell>
          <cell r="M3962" t="str">
            <v>Obra Contratada a Iniciar</v>
          </cell>
          <cell r="N3962">
            <v>5.7800000000000011</v>
          </cell>
        </row>
        <row r="3963">
          <cell r="F3963" t="str">
            <v>ARTESP</v>
          </cell>
          <cell r="J3963">
            <v>1816967.8577000001</v>
          </cell>
          <cell r="L3963" t="str">
            <v>Região Metropolitana de São Paulo</v>
          </cell>
          <cell r="M3963" t="str">
            <v>Obra Contratada a Iniciar</v>
          </cell>
          <cell r="N3963">
            <v>7.8</v>
          </cell>
        </row>
        <row r="3964">
          <cell r="F3964" t="str">
            <v>ARTESP</v>
          </cell>
          <cell r="J3964">
            <v>994063.23759999999</v>
          </cell>
          <cell r="L3964" t="str">
            <v>Região Metropolitana de São Paulo</v>
          </cell>
          <cell r="M3964" t="str">
            <v>Obra Contratada a Iniciar</v>
          </cell>
          <cell r="N3964">
            <v>3.9099999999999966</v>
          </cell>
        </row>
        <row r="3965">
          <cell r="F3965" t="str">
            <v>ARTESP</v>
          </cell>
          <cell r="J3965">
            <v>9981782.9370000008</v>
          </cell>
          <cell r="L3965" t="str">
            <v>Região Metropolitana de São Paulo</v>
          </cell>
          <cell r="M3965" t="str">
            <v>Obra Contratada a Iniciar</v>
          </cell>
          <cell r="N3965">
            <v>10.5</v>
          </cell>
        </row>
        <row r="3966">
          <cell r="F3966" t="str">
            <v>ARTESP</v>
          </cell>
          <cell r="J3966">
            <v>9981782.9370000008</v>
          </cell>
          <cell r="L3966" t="str">
            <v>Região Metropolitana de São Paulo</v>
          </cell>
          <cell r="M3966" t="str">
            <v>Obra Contratada a Iniciar</v>
          </cell>
          <cell r="N3966">
            <v>10.5</v>
          </cell>
        </row>
        <row r="3967">
          <cell r="F3967" t="str">
            <v>ARTESP</v>
          </cell>
          <cell r="J3967">
            <v>971888.84180000005</v>
          </cell>
          <cell r="L3967" t="str">
            <v>Região Metropolitana de São Paulo</v>
          </cell>
          <cell r="M3967" t="str">
            <v>Obra Contratada a Iniciar</v>
          </cell>
          <cell r="N3967">
            <v>3.9099999999999966</v>
          </cell>
        </row>
        <row r="3968">
          <cell r="F3968" t="str">
            <v>ARTESP</v>
          </cell>
          <cell r="J3968">
            <v>5902440.3679999998</v>
          </cell>
          <cell r="L3968" t="str">
            <v>RA de São José dos Campos</v>
          </cell>
          <cell r="M3968" t="str">
            <v>Obra Contratada a Iniciar</v>
          </cell>
          <cell r="N3968">
            <v>5.7800000000000011</v>
          </cell>
        </row>
        <row r="3969">
          <cell r="F3969" t="str">
            <v>ARTESP</v>
          </cell>
          <cell r="J3969">
            <v>607637.07849999995</v>
          </cell>
          <cell r="L3969" t="str">
            <v>Região Metropolitana de São Paulo</v>
          </cell>
          <cell r="M3969" t="str">
            <v>Obra Contratada a Iniciar</v>
          </cell>
          <cell r="N3969">
            <v>2.390000000000001</v>
          </cell>
        </row>
        <row r="3970">
          <cell r="F3970" t="str">
            <v>ARTESP</v>
          </cell>
          <cell r="J3970">
            <v>0</v>
          </cell>
          <cell r="L3970" t="str">
            <v>RA Central</v>
          </cell>
          <cell r="M3970" t="str">
            <v>Em Estudo / Licitação em Andamento</v>
          </cell>
          <cell r="N3970">
            <v>0</v>
          </cell>
        </row>
        <row r="3971">
          <cell r="F3971" t="str">
            <v>ARTESP</v>
          </cell>
          <cell r="J3971">
            <v>0</v>
          </cell>
          <cell r="L3971" t="str">
            <v>RA de Campinas</v>
          </cell>
          <cell r="M3971" t="str">
            <v>Em Estudo / Licitação em Andamento</v>
          </cell>
          <cell r="N3971">
            <v>0</v>
          </cell>
        </row>
        <row r="3972">
          <cell r="F3972" t="str">
            <v>ARTESP</v>
          </cell>
          <cell r="J3972">
            <v>0</v>
          </cell>
          <cell r="L3972" t="str">
            <v>RA Central</v>
          </cell>
          <cell r="M3972" t="str">
            <v>Em Estudo / Licitação em Andamento</v>
          </cell>
          <cell r="N3972">
            <v>0</v>
          </cell>
        </row>
        <row r="3973">
          <cell r="F3973" t="str">
            <v>ARTESP</v>
          </cell>
          <cell r="J3973">
            <v>0</v>
          </cell>
          <cell r="L3973" t="str">
            <v>RA Central</v>
          </cell>
          <cell r="M3973" t="str">
            <v>Em Estudo / Licitação em Andamento</v>
          </cell>
          <cell r="N3973">
            <v>0</v>
          </cell>
        </row>
        <row r="3974">
          <cell r="F3974" t="str">
            <v>ARTESP</v>
          </cell>
          <cell r="J3974">
            <v>0</v>
          </cell>
          <cell r="L3974" t="str">
            <v>RA de Campinas</v>
          </cell>
          <cell r="M3974" t="str">
            <v>Em Estudo / Licitação em Andamento</v>
          </cell>
          <cell r="N3974">
            <v>8</v>
          </cell>
        </row>
        <row r="3975">
          <cell r="F3975" t="str">
            <v>ARTESP</v>
          </cell>
          <cell r="J3975">
            <v>0</v>
          </cell>
          <cell r="L3975" t="str">
            <v>RA de Campinas</v>
          </cell>
          <cell r="M3975" t="str">
            <v>Em Estudo / Licitação em Andamento</v>
          </cell>
          <cell r="N3975">
            <v>7.96</v>
          </cell>
        </row>
        <row r="3976">
          <cell r="F3976" t="str">
            <v>ARTESP</v>
          </cell>
          <cell r="J3976">
            <v>0</v>
          </cell>
          <cell r="L3976" t="str">
            <v>RA de Campinas</v>
          </cell>
          <cell r="M3976" t="str">
            <v>Obra Contratada a Iniciar</v>
          </cell>
          <cell r="N3976">
            <v>22.629999999999995</v>
          </cell>
        </row>
        <row r="3977">
          <cell r="F3977" t="str">
            <v>ARTESP</v>
          </cell>
          <cell r="J3977">
            <v>594071.25219999999</v>
          </cell>
          <cell r="L3977" t="str">
            <v>Região Metropolitana de São Paulo</v>
          </cell>
          <cell r="M3977" t="str">
            <v>Obra Contratada a Iniciar</v>
          </cell>
          <cell r="N3977">
            <v>2.390000000000001</v>
          </cell>
        </row>
        <row r="3978">
          <cell r="F3978" t="str">
            <v>ARTESP</v>
          </cell>
          <cell r="J3978">
            <v>0</v>
          </cell>
          <cell r="L3978" t="str">
            <v>RA de Campinas</v>
          </cell>
          <cell r="M3978" t="str">
            <v>Obra Contratada a Iniciar</v>
          </cell>
          <cell r="N3978">
            <v>82</v>
          </cell>
        </row>
        <row r="3979">
          <cell r="F3979" t="str">
            <v>ARTESP</v>
          </cell>
          <cell r="J3979">
            <v>7066596.1462000003</v>
          </cell>
          <cell r="L3979" t="str">
            <v>Região Metropolitana de São Paulo</v>
          </cell>
          <cell r="M3979" t="str">
            <v>Obra Contratada a Iniciar</v>
          </cell>
          <cell r="N3979">
            <v>6.9200000000000017</v>
          </cell>
        </row>
        <row r="3980">
          <cell r="F3980" t="str">
            <v>ARTESP</v>
          </cell>
          <cell r="J3980">
            <v>14527693.9826</v>
          </cell>
          <cell r="L3980" t="str">
            <v>Região Metropolitana de São Paulo</v>
          </cell>
          <cell r="M3980" t="str">
            <v>Obra Contratada a Iniciar</v>
          </cell>
          <cell r="N3980">
            <v>12.79</v>
          </cell>
        </row>
        <row r="3981">
          <cell r="F3981" t="str">
            <v>ARTESP</v>
          </cell>
          <cell r="J3981">
            <v>4706728.7187999999</v>
          </cell>
          <cell r="L3981" t="str">
            <v>Região Metropolitana de São Paulo</v>
          </cell>
          <cell r="M3981" t="str">
            <v>Obra Contratada a Iniciar</v>
          </cell>
          <cell r="N3981">
            <v>5.4</v>
          </cell>
        </row>
        <row r="3982">
          <cell r="F3982" t="str">
            <v>ARTESP</v>
          </cell>
          <cell r="J3982">
            <v>4706728.7187999999</v>
          </cell>
          <cell r="L3982" t="str">
            <v>Região Metropolitana de São Paulo</v>
          </cell>
          <cell r="M3982" t="str">
            <v>Obra Contratada a Iniciar</v>
          </cell>
          <cell r="N3982">
            <v>5.4</v>
          </cell>
        </row>
        <row r="3983">
          <cell r="F3983" t="str">
            <v>ARTESP</v>
          </cell>
          <cell r="J3983">
            <v>3227680.5293999999</v>
          </cell>
          <cell r="L3983" t="str">
            <v>RA de São José dos Campos</v>
          </cell>
          <cell r="M3983" t="str">
            <v>Obra Contratada a Iniciar</v>
          </cell>
          <cell r="N3983">
            <v>15.849999999999994</v>
          </cell>
        </row>
        <row r="3984">
          <cell r="F3984" t="str">
            <v>ARTESP</v>
          </cell>
          <cell r="J3984">
            <v>1984741.6814999999</v>
          </cell>
          <cell r="L3984" t="str">
            <v>Região Metropolitana de São Paulo</v>
          </cell>
          <cell r="M3984" t="str">
            <v>Obra Contratada a Iniciar</v>
          </cell>
          <cell r="N3984">
            <v>7.08</v>
          </cell>
        </row>
        <row r="3985">
          <cell r="F3985" t="str">
            <v>ARTESP</v>
          </cell>
          <cell r="J3985">
            <v>1886609.3195</v>
          </cell>
          <cell r="L3985" t="str">
            <v>Região Metropolitana de São Paulo</v>
          </cell>
          <cell r="M3985" t="str">
            <v>Obra Contratada a Iniciar</v>
          </cell>
          <cell r="N3985">
            <v>6.73</v>
          </cell>
        </row>
        <row r="3986">
          <cell r="F3986" t="str">
            <v>ARTESP</v>
          </cell>
          <cell r="J3986">
            <v>2030076.5941000001</v>
          </cell>
          <cell r="L3986" t="str">
            <v>Região Metropolitana de São Paulo</v>
          </cell>
          <cell r="M3986" t="str">
            <v>Obra Contratada a Iniciar</v>
          </cell>
          <cell r="N3986">
            <v>7.08</v>
          </cell>
        </row>
        <row r="3987">
          <cell r="F3987" t="str">
            <v>ARTESP</v>
          </cell>
          <cell r="J3987">
            <v>1929705.4709000001</v>
          </cell>
          <cell r="L3987" t="str">
            <v>Região Metropolitana de São Paulo</v>
          </cell>
          <cell r="M3987" t="str">
            <v>Obra Contratada a Iniciar</v>
          </cell>
          <cell r="N3987">
            <v>6.73</v>
          </cell>
        </row>
        <row r="3988">
          <cell r="F3988" t="str">
            <v>ARTESP</v>
          </cell>
          <cell r="J3988">
            <v>1816974.5207</v>
          </cell>
          <cell r="L3988" t="str">
            <v>Região Metropolitana de São Paulo</v>
          </cell>
          <cell r="M3988" t="str">
            <v>Obra Contratada a Iniciar</v>
          </cell>
          <cell r="N3988">
            <v>7.8</v>
          </cell>
        </row>
        <row r="3989">
          <cell r="F3989" t="str">
            <v>ARTESP</v>
          </cell>
          <cell r="J3989">
            <v>6576653.9375999998</v>
          </cell>
          <cell r="L3989" t="str">
            <v>Região Metropolitana de São Paulo</v>
          </cell>
          <cell r="M3989" t="str">
            <v>Obra Contratada a Iniciar</v>
          </cell>
          <cell r="N3989">
            <v>5.7899999999999991</v>
          </cell>
        </row>
        <row r="3990">
          <cell r="F3990" t="str">
            <v>ARTESP</v>
          </cell>
          <cell r="J3990">
            <v>1044995.0529</v>
          </cell>
          <cell r="L3990" t="str">
            <v>Região Metropolitana de São Paulo</v>
          </cell>
          <cell r="M3990" t="str">
            <v>Obra Contratada a Iniciar</v>
          </cell>
          <cell r="N3990">
            <v>0.92000000000000171</v>
          </cell>
        </row>
        <row r="3991">
          <cell r="F3991" t="str">
            <v>ARTESP</v>
          </cell>
          <cell r="J3991">
            <v>6576653.9375999998</v>
          </cell>
          <cell r="L3991" t="str">
            <v>Região Metropolitana de São Paulo</v>
          </cell>
          <cell r="M3991" t="str">
            <v>Obra Contratada a Iniciar</v>
          </cell>
          <cell r="N3991">
            <v>5.7899999999999991</v>
          </cell>
        </row>
        <row r="3992">
          <cell r="F3992" t="str">
            <v>ARTESP</v>
          </cell>
          <cell r="J3992">
            <v>1044995.0529</v>
          </cell>
          <cell r="L3992" t="str">
            <v>Região Metropolitana de São Paulo</v>
          </cell>
          <cell r="M3992" t="str">
            <v>Obra Contratada a Iniciar</v>
          </cell>
          <cell r="N3992">
            <v>0.92000000000000171</v>
          </cell>
        </row>
        <row r="3993">
          <cell r="F3993" t="str">
            <v>ARTESP</v>
          </cell>
          <cell r="J3993">
            <v>2182552.2168999999</v>
          </cell>
          <cell r="L3993" t="str">
            <v>RA de São José dos Campos</v>
          </cell>
          <cell r="M3993" t="str">
            <v>Obra Contratada a Iniciar</v>
          </cell>
          <cell r="N3993">
            <v>7.6500000000000066</v>
          </cell>
        </row>
        <row r="3994">
          <cell r="F3994" t="str">
            <v>ARTESP</v>
          </cell>
          <cell r="J3994">
            <v>1178654.4216</v>
          </cell>
          <cell r="L3994" t="str">
            <v>RA de São José dos Campos</v>
          </cell>
          <cell r="M3994" t="str">
            <v>Obra Contratada a Iniciar</v>
          </cell>
          <cell r="N3994">
            <v>5.75</v>
          </cell>
        </row>
        <row r="3995">
          <cell r="F3995" t="str">
            <v>ARTESP</v>
          </cell>
          <cell r="J3995">
            <v>2182552.2168999999</v>
          </cell>
          <cell r="L3995" t="str">
            <v>RA de São José dos Campos</v>
          </cell>
          <cell r="M3995" t="str">
            <v>Obra Contratada a Iniciar</v>
          </cell>
          <cell r="N3995">
            <v>7.6500000000000066</v>
          </cell>
        </row>
        <row r="3996">
          <cell r="F3996" t="str">
            <v>ARTESP</v>
          </cell>
          <cell r="J3996">
            <v>1178654.4216</v>
          </cell>
          <cell r="L3996" t="str">
            <v>RA de São José dos Campos</v>
          </cell>
          <cell r="M3996" t="str">
            <v>Obra Contratada a Iniciar</v>
          </cell>
          <cell r="N3996">
            <v>5.75</v>
          </cell>
        </row>
        <row r="3997">
          <cell r="F3997" t="str">
            <v>ARTESP</v>
          </cell>
          <cell r="J3997">
            <v>14527693.9826</v>
          </cell>
          <cell r="L3997" t="str">
            <v>Região Metropolitana de São Paulo</v>
          </cell>
          <cell r="M3997" t="str">
            <v>Obra Contratada a Iniciar</v>
          </cell>
          <cell r="N3997">
            <v>12.79</v>
          </cell>
        </row>
        <row r="3998">
          <cell r="F3998" t="str">
            <v>ARTESP</v>
          </cell>
          <cell r="J3998">
            <v>0</v>
          </cell>
          <cell r="L3998" t="str">
            <v>RA Central</v>
          </cell>
          <cell r="M3998" t="str">
            <v>Obra Contratada a Iniciar</v>
          </cell>
          <cell r="N3998">
            <v>95.35</v>
          </cell>
        </row>
        <row r="3999">
          <cell r="F3999" t="str">
            <v>ARTESP</v>
          </cell>
          <cell r="J3999">
            <v>0</v>
          </cell>
          <cell r="L3999" t="str">
            <v>RA de Campinas</v>
          </cell>
          <cell r="M3999" t="str">
            <v>Obra Contratada a Iniciar</v>
          </cell>
          <cell r="N3999">
            <v>25.019999999999996</v>
          </cell>
        </row>
        <row r="4000">
          <cell r="F4000" t="str">
            <v>ARTESP</v>
          </cell>
          <cell r="J4000">
            <v>0</v>
          </cell>
          <cell r="L4000" t="str">
            <v>RA de Campinas</v>
          </cell>
          <cell r="M4000" t="str">
            <v>Obra Contratada a Iniciar</v>
          </cell>
          <cell r="N4000">
            <v>46.9</v>
          </cell>
        </row>
        <row r="4001">
          <cell r="F4001" t="str">
            <v>ARTESP</v>
          </cell>
          <cell r="J4001">
            <v>0</v>
          </cell>
          <cell r="L4001" t="str">
            <v>Região Metropolitana de São Paulo</v>
          </cell>
          <cell r="M4001" t="str">
            <v>Em Estudo / Licitação em Andamento</v>
          </cell>
        </row>
        <row r="4002">
          <cell r="F4002" t="str">
            <v>ARTESP</v>
          </cell>
          <cell r="J4002">
            <v>885636.03529999999</v>
          </cell>
          <cell r="L4002" t="str">
            <v>Região Metropolitana de São Paulo</v>
          </cell>
          <cell r="M4002" t="str">
            <v>Em Execução</v>
          </cell>
        </row>
        <row r="4003">
          <cell r="F4003" t="str">
            <v>ARTESP</v>
          </cell>
          <cell r="J4003">
            <v>2665880.0639</v>
          </cell>
          <cell r="L4003" t="str">
            <v>Região Metropolitana de São Paulo</v>
          </cell>
          <cell r="M4003" t="str">
            <v>Em Execução</v>
          </cell>
        </row>
        <row r="4004">
          <cell r="F4004" t="str">
            <v>ARTESP</v>
          </cell>
          <cell r="J4004">
            <v>8035812.1374000004</v>
          </cell>
          <cell r="L4004" t="str">
            <v>Região Metropolitana de São Paulo</v>
          </cell>
          <cell r="M4004" t="str">
            <v>Em Execução</v>
          </cell>
        </row>
        <row r="4005">
          <cell r="F4005" t="str">
            <v>ARTESP</v>
          </cell>
          <cell r="J4005">
            <v>6824803.1616000002</v>
          </cell>
          <cell r="L4005" t="str">
            <v>Região Metropolitana de São Paulo</v>
          </cell>
          <cell r="M4005" t="str">
            <v>Em Execução</v>
          </cell>
        </row>
        <row r="4006">
          <cell r="F4006" t="str">
            <v>ARTESP</v>
          </cell>
          <cell r="J4006">
            <v>15483786.9087</v>
          </cell>
          <cell r="L4006" t="str">
            <v>Região Metropolitana de São Paulo</v>
          </cell>
          <cell r="M4006" t="str">
            <v>Em Execução</v>
          </cell>
        </row>
        <row r="4007">
          <cell r="F4007" t="str">
            <v>ARTESP</v>
          </cell>
          <cell r="J4007">
            <v>8061447.5460999999</v>
          </cell>
          <cell r="L4007" t="str">
            <v>Região Metropolitana de São Paulo</v>
          </cell>
          <cell r="M4007" t="str">
            <v>Em Execução</v>
          </cell>
        </row>
        <row r="4008">
          <cell r="F4008" t="str">
            <v>ARTESP</v>
          </cell>
          <cell r="J4008">
            <v>0</v>
          </cell>
          <cell r="L4008" t="str">
            <v>Região Metropolitana de São Paulo</v>
          </cell>
          <cell r="M4008" t="str">
            <v>Em Estudo / Licitação em Andamento</v>
          </cell>
        </row>
        <row r="4009">
          <cell r="F4009" t="str">
            <v>ARTESP</v>
          </cell>
          <cell r="J4009">
            <v>2029676.0127999999</v>
          </cell>
          <cell r="L4009" t="str">
            <v>RA de Araçatuba</v>
          </cell>
          <cell r="M4009" t="str">
            <v>Obra Contratada a Iniciar</v>
          </cell>
          <cell r="N4009">
            <v>5.13</v>
          </cell>
        </row>
        <row r="4010">
          <cell r="F4010" t="str">
            <v>ARTESP</v>
          </cell>
          <cell r="J4010">
            <v>3969844.1425000001</v>
          </cell>
          <cell r="L4010" t="str">
            <v>RA da Baixada Santista</v>
          </cell>
          <cell r="M4010" t="str">
            <v>Obra Contratada a Iniciar</v>
          </cell>
          <cell r="N4010">
            <v>2</v>
          </cell>
        </row>
        <row r="4011">
          <cell r="F4011" t="str">
            <v>ARTESP</v>
          </cell>
          <cell r="J4011">
            <v>20616221.7991</v>
          </cell>
          <cell r="L4011" t="str">
            <v>Região Metropolitana de São Paulo</v>
          </cell>
          <cell r="M4011" t="str">
            <v>Obra Contratada a Iniciar</v>
          </cell>
          <cell r="N4011">
            <v>8.08</v>
          </cell>
        </row>
        <row r="4012">
          <cell r="F4012" t="str">
            <v>ARTESP</v>
          </cell>
          <cell r="J4012">
            <v>20616154.006900001</v>
          </cell>
          <cell r="L4012" t="str">
            <v>Região Metropolitana de São Paulo</v>
          </cell>
          <cell r="M4012" t="str">
            <v>Obra Contratada a Iniciar</v>
          </cell>
          <cell r="N4012">
            <v>8.08</v>
          </cell>
        </row>
        <row r="4013">
          <cell r="F4013" t="str">
            <v>ARTESP</v>
          </cell>
          <cell r="J4013">
            <v>18775459.866700001</v>
          </cell>
          <cell r="L4013" t="str">
            <v>RA da Baixada Santista</v>
          </cell>
          <cell r="M4013" t="str">
            <v>Obra Contratada a Iniciar</v>
          </cell>
          <cell r="N4013">
            <v>8</v>
          </cell>
        </row>
        <row r="4014">
          <cell r="F4014" t="str">
            <v>ARTESP</v>
          </cell>
          <cell r="J4014">
            <v>58056708.019100003</v>
          </cell>
          <cell r="L4014" t="str">
            <v>RA da Baixada Santista</v>
          </cell>
          <cell r="M4014" t="str">
            <v>Obra Contratada a Iniciar</v>
          </cell>
          <cell r="N4014">
            <v>20</v>
          </cell>
        </row>
        <row r="4015">
          <cell r="F4015" t="str">
            <v>ARTESP</v>
          </cell>
          <cell r="J4015">
            <v>46202358.452100001</v>
          </cell>
          <cell r="L4015" t="str">
            <v>Região Metropolitana de São Paulo</v>
          </cell>
          <cell r="M4015" t="str">
            <v>Obra Contratada a Iniciar</v>
          </cell>
          <cell r="N4015">
            <v>10</v>
          </cell>
        </row>
        <row r="4016">
          <cell r="F4016" t="str">
            <v>ARTESP</v>
          </cell>
          <cell r="J4016">
            <v>46202358.452100001</v>
          </cell>
          <cell r="L4016" t="str">
            <v>Região Metropolitana de São Paulo</v>
          </cell>
          <cell r="M4016" t="str">
            <v>Concluído</v>
          </cell>
          <cell r="N4016">
            <v>10</v>
          </cell>
        </row>
        <row r="4017">
          <cell r="F4017" t="str">
            <v>ARTESP</v>
          </cell>
          <cell r="J4017">
            <v>22083380.851199999</v>
          </cell>
          <cell r="L4017" t="str">
            <v>RA da Baixada Santista</v>
          </cell>
          <cell r="M4017" t="str">
            <v>Obra Contratada a Iniciar</v>
          </cell>
          <cell r="N4017">
            <v>10</v>
          </cell>
        </row>
        <row r="4018">
          <cell r="F4018" t="str">
            <v>ARTESP</v>
          </cell>
          <cell r="J4018">
            <v>22000000</v>
          </cell>
          <cell r="L4018" t="str">
            <v>Região Metropolitana de São Paulo</v>
          </cell>
          <cell r="M4018" t="str">
            <v>Em Estudo / Licitação em Andamento</v>
          </cell>
        </row>
        <row r="4019">
          <cell r="F4019" t="str">
            <v>ARTESP</v>
          </cell>
          <cell r="J4019">
            <v>17000000</v>
          </cell>
          <cell r="L4019" t="str">
            <v>RA da Baixada Santista</v>
          </cell>
          <cell r="M4019" t="str">
            <v>Obra Contratada a Iniciar</v>
          </cell>
        </row>
        <row r="4020">
          <cell r="F4020" t="str">
            <v>ARTESP</v>
          </cell>
          <cell r="J4020">
            <v>68543134.6655</v>
          </cell>
          <cell r="L4020" t="str">
            <v>RA da Baixada Santista</v>
          </cell>
          <cell r="M4020" t="str">
            <v>Obra Contratada a Iniciar</v>
          </cell>
        </row>
        <row r="4021">
          <cell r="F4021" t="str">
            <v>ARTESP</v>
          </cell>
          <cell r="J4021">
            <v>0</v>
          </cell>
          <cell r="L4021" t="str">
            <v>RA de Campinas</v>
          </cell>
          <cell r="M4021" t="str">
            <v>Obra Contratada a Iniciar</v>
          </cell>
          <cell r="N4021">
            <v>11.5</v>
          </cell>
        </row>
        <row r="4022">
          <cell r="F4022" t="str">
            <v>ARTESP</v>
          </cell>
          <cell r="J4022">
            <v>0</v>
          </cell>
          <cell r="L4022" t="str">
            <v>RA de Campinas</v>
          </cell>
          <cell r="M4022" t="str">
            <v>Obra Contratada a Iniciar</v>
          </cell>
          <cell r="N4022">
            <v>31.150000000000006</v>
          </cell>
        </row>
        <row r="4023">
          <cell r="F4023" t="str">
            <v>ARTESP</v>
          </cell>
          <cell r="J4023">
            <v>0</v>
          </cell>
          <cell r="L4023" t="str">
            <v>RA de Campinas</v>
          </cell>
          <cell r="M4023" t="str">
            <v>Obra Contratada a Iniciar</v>
          </cell>
          <cell r="N4023">
            <v>43.874999999999993</v>
          </cell>
        </row>
        <row r="4024">
          <cell r="F4024" t="str">
            <v>ARTESP</v>
          </cell>
          <cell r="J4024">
            <v>0</v>
          </cell>
          <cell r="L4024" t="str">
            <v>RA de Campinas</v>
          </cell>
          <cell r="M4024" t="str">
            <v>Obra Contratada a Iniciar</v>
          </cell>
          <cell r="N4024">
            <v>19.340000000000003</v>
          </cell>
        </row>
        <row r="4025">
          <cell r="F4025" t="str">
            <v>ARTESP</v>
          </cell>
          <cell r="J4025">
            <v>0</v>
          </cell>
          <cell r="L4025" t="str">
            <v>RA de Campinas</v>
          </cell>
          <cell r="M4025" t="str">
            <v>Em Execução</v>
          </cell>
          <cell r="N4025">
            <v>22.629999999999995</v>
          </cell>
        </row>
        <row r="4026">
          <cell r="F4026" t="str">
            <v>ARTESP</v>
          </cell>
          <cell r="J4026">
            <v>0</v>
          </cell>
          <cell r="L4026" t="str">
            <v>RA Central</v>
          </cell>
          <cell r="M4026" t="str">
            <v>Obra Contratada a Iniciar</v>
          </cell>
          <cell r="N4026">
            <v>47.099999999999994</v>
          </cell>
        </row>
        <row r="4027">
          <cell r="F4027" t="str">
            <v>ARTESP</v>
          </cell>
          <cell r="J4027">
            <v>0</v>
          </cell>
          <cell r="L4027" t="str">
            <v>RA de Campinas</v>
          </cell>
          <cell r="M4027" t="str">
            <v>Obra Contratada a Iniciar</v>
          </cell>
          <cell r="N4027">
            <v>46.02</v>
          </cell>
        </row>
        <row r="4028">
          <cell r="F4028" t="str">
            <v>ARTESP</v>
          </cell>
          <cell r="J4028">
            <v>0</v>
          </cell>
          <cell r="L4028" t="str">
            <v>RA de Campinas</v>
          </cell>
          <cell r="M4028" t="str">
            <v>Obra Contratada a Iniciar</v>
          </cell>
          <cell r="N4028">
            <v>4.67</v>
          </cell>
        </row>
        <row r="4029">
          <cell r="F4029" t="str">
            <v>ARTESP</v>
          </cell>
          <cell r="J4029">
            <v>0</v>
          </cell>
          <cell r="L4029" t="str">
            <v>RA de Campinas</v>
          </cell>
          <cell r="M4029" t="str">
            <v>Obra Contratada a Iniciar</v>
          </cell>
          <cell r="N4029">
            <v>25.019999999999996</v>
          </cell>
        </row>
        <row r="4030">
          <cell r="F4030" t="str">
            <v>ARTESP</v>
          </cell>
          <cell r="J4030">
            <v>0</v>
          </cell>
          <cell r="L4030" t="str">
            <v>RA de Campinas</v>
          </cell>
          <cell r="M4030" t="str">
            <v>Obra Contratada a Iniciar</v>
          </cell>
          <cell r="N4030">
            <v>46.9</v>
          </cell>
        </row>
        <row r="4031">
          <cell r="F4031" t="str">
            <v>ARTESP</v>
          </cell>
          <cell r="J4031">
            <v>0</v>
          </cell>
          <cell r="L4031" t="str">
            <v>RA de Campinas</v>
          </cell>
          <cell r="M4031" t="str">
            <v>Obra Contratada a Iniciar</v>
          </cell>
          <cell r="N4031">
            <v>11.5</v>
          </cell>
        </row>
        <row r="4032">
          <cell r="F4032" t="str">
            <v>ARTESP</v>
          </cell>
          <cell r="J4032">
            <v>0</v>
          </cell>
          <cell r="L4032" t="str">
            <v>RA de Campinas</v>
          </cell>
          <cell r="M4032" t="str">
            <v>Obra Contratada a Iniciar</v>
          </cell>
          <cell r="N4032">
            <v>31.150000000000006</v>
          </cell>
        </row>
        <row r="4033">
          <cell r="F4033" t="str">
            <v>ARTESP</v>
          </cell>
          <cell r="J4033">
            <v>0</v>
          </cell>
          <cell r="L4033" t="str">
            <v>RA de Campinas</v>
          </cell>
          <cell r="M4033" t="str">
            <v>Obra Contratada a Iniciar</v>
          </cell>
          <cell r="N4033">
            <v>43.874999999999993</v>
          </cell>
        </row>
        <row r="4034">
          <cell r="F4034" t="str">
            <v>ARTESP</v>
          </cell>
          <cell r="J4034">
            <v>0</v>
          </cell>
          <cell r="L4034" t="str">
            <v>RA de Campinas</v>
          </cell>
          <cell r="M4034" t="str">
            <v>Obra Contratada a Iniciar</v>
          </cell>
          <cell r="N4034">
            <v>19.340000000000003</v>
          </cell>
        </row>
        <row r="4035">
          <cell r="F4035" t="str">
            <v>ARTESP</v>
          </cell>
          <cell r="J4035">
            <v>0</v>
          </cell>
          <cell r="L4035" t="str">
            <v>RA de Campinas</v>
          </cell>
          <cell r="M4035" t="str">
            <v>Concluído</v>
          </cell>
          <cell r="N4035">
            <v>4.67</v>
          </cell>
        </row>
        <row r="4036">
          <cell r="F4036" t="str">
            <v>ARTESP</v>
          </cell>
          <cell r="J4036">
            <v>0</v>
          </cell>
          <cell r="L4036" t="str">
            <v>RA de Campinas</v>
          </cell>
          <cell r="M4036" t="str">
            <v>Em Execução</v>
          </cell>
          <cell r="N4036">
            <v>82</v>
          </cell>
        </row>
        <row r="4037">
          <cell r="F4037" t="str">
            <v>ARTESP</v>
          </cell>
          <cell r="J4037">
            <v>0</v>
          </cell>
          <cell r="L4037" t="str">
            <v>Região Metropolitana de São Paulo</v>
          </cell>
          <cell r="M4037" t="str">
            <v>Em Estudo / Licitação em Andamento</v>
          </cell>
        </row>
        <row r="4038">
          <cell r="F4038" t="str">
            <v>ARTESP</v>
          </cell>
          <cell r="J4038">
            <v>7431700.7708999999</v>
          </cell>
          <cell r="L4038" t="str">
            <v>RA de São José dos Campos</v>
          </cell>
          <cell r="M4038" t="str">
            <v>Obra Contratada a Iniciar</v>
          </cell>
          <cell r="N4038">
            <v>5</v>
          </cell>
        </row>
        <row r="4039">
          <cell r="F4039" t="str">
            <v>ARTESP</v>
          </cell>
          <cell r="J4039">
            <v>71052271.682899997</v>
          </cell>
          <cell r="L4039" t="str">
            <v>Região Metropolitana de São Paulo</v>
          </cell>
          <cell r="M4039" t="str">
            <v>Obra Contratada a Iniciar</v>
          </cell>
          <cell r="N4039">
            <v>18.54</v>
          </cell>
        </row>
        <row r="4040">
          <cell r="F4040" t="str">
            <v>ARTESP</v>
          </cell>
          <cell r="J4040">
            <v>7431700.7708999999</v>
          </cell>
          <cell r="L4040" t="str">
            <v>RA de São José dos Campos</v>
          </cell>
          <cell r="M4040" t="str">
            <v>Obra Contratada a Iniciar</v>
          </cell>
          <cell r="N4040">
            <v>5</v>
          </cell>
        </row>
        <row r="4041">
          <cell r="F4041" t="str">
            <v>ARTESP</v>
          </cell>
          <cell r="J4041">
            <v>3715837.0595</v>
          </cell>
          <cell r="L4041" t="str">
            <v>RA de São José dos Campos</v>
          </cell>
          <cell r="M4041" t="str">
            <v>Obra Contratada a Iniciar</v>
          </cell>
          <cell r="N4041">
            <v>2.5</v>
          </cell>
        </row>
        <row r="4042">
          <cell r="F4042" t="str">
            <v>ARTESP</v>
          </cell>
          <cell r="J4042">
            <v>3974689.7091000001</v>
          </cell>
          <cell r="L4042" t="str">
            <v>RA de Sorocaba</v>
          </cell>
          <cell r="M4042" t="str">
            <v>Obra Contratada a Iniciar</v>
          </cell>
          <cell r="N4042">
            <v>15.9</v>
          </cell>
        </row>
        <row r="4043">
          <cell r="F4043" t="str">
            <v>ARTESP</v>
          </cell>
          <cell r="J4043">
            <v>53849946.014200002</v>
          </cell>
          <cell r="L4043" t="str">
            <v>RA de Sorocaba</v>
          </cell>
          <cell r="M4043" t="str">
            <v>Obra Contratada a Iniciar</v>
          </cell>
          <cell r="N4043">
            <v>37.040000000000006</v>
          </cell>
        </row>
        <row r="4044">
          <cell r="F4044" t="str">
            <v>ARTESP</v>
          </cell>
          <cell r="J4044">
            <v>42557620.297899999</v>
          </cell>
          <cell r="L4044" t="str">
            <v>RA de Sorocaba</v>
          </cell>
          <cell r="M4044" t="str">
            <v>Obra Contratada a Iniciar</v>
          </cell>
          <cell r="N4044">
            <v>31.429999999999975</v>
          </cell>
        </row>
        <row r="4045">
          <cell r="F4045" t="str">
            <v>ARTESP</v>
          </cell>
          <cell r="J4045">
            <v>15898758.859999999</v>
          </cell>
          <cell r="L4045" t="str">
            <v>Região Metropolitana de São Paulo</v>
          </cell>
          <cell r="M4045" t="str">
            <v>Em Execução</v>
          </cell>
          <cell r="N4045">
            <v>23.700000000000003</v>
          </cell>
        </row>
        <row r="4046">
          <cell r="F4046" t="str">
            <v>ARTESP</v>
          </cell>
          <cell r="J4046">
            <v>1426117.4802999999</v>
          </cell>
          <cell r="L4046" t="str">
            <v>RA de São José dos Campos</v>
          </cell>
          <cell r="M4046" t="str">
            <v>Obra Contratada a Iniciar</v>
          </cell>
          <cell r="N4046">
            <v>7.6500000000000057</v>
          </cell>
        </row>
        <row r="4047">
          <cell r="F4047" t="str">
            <v>ARTESP</v>
          </cell>
          <cell r="J4047">
            <v>1816974.5207</v>
          </cell>
          <cell r="L4047" t="str">
            <v>Região Metropolitana de São Paulo</v>
          </cell>
          <cell r="M4047" t="str">
            <v>Concluído</v>
          </cell>
          <cell r="N4047">
            <v>7.8000000000000007</v>
          </cell>
        </row>
        <row r="4048">
          <cell r="F4048" t="str">
            <v>ARTESP</v>
          </cell>
          <cell r="J4048">
            <v>75417060.080599993</v>
          </cell>
          <cell r="L4048" t="str">
            <v>Região Metropolitana de São Paulo</v>
          </cell>
          <cell r="M4048" t="str">
            <v>Em Execução</v>
          </cell>
        </row>
        <row r="4049">
          <cell r="F4049" t="str">
            <v>ARTESP</v>
          </cell>
          <cell r="J4049">
            <v>13911414.0338</v>
          </cell>
          <cell r="L4049" t="str">
            <v>RA de Sorocaba</v>
          </cell>
          <cell r="M4049" t="str">
            <v>Obra Contratada a Iniciar</v>
          </cell>
          <cell r="N4049">
            <v>34.77000000000001</v>
          </cell>
        </row>
        <row r="4050">
          <cell r="F4050" t="str">
            <v>ARTESP</v>
          </cell>
          <cell r="J4050">
            <v>20238367.7247</v>
          </cell>
          <cell r="L4050" t="str">
            <v>Região Metropolitana de São Paulo</v>
          </cell>
          <cell r="M4050" t="str">
            <v>Em Execução</v>
          </cell>
        </row>
        <row r="4051">
          <cell r="F4051" t="str">
            <v>ARTESP</v>
          </cell>
          <cell r="J4051">
            <v>7840461.2372000003</v>
          </cell>
          <cell r="L4051" t="str">
            <v>Região Metropolitana de São Paulo</v>
          </cell>
          <cell r="M4051" t="str">
            <v>Obra Contratada a Iniciar</v>
          </cell>
          <cell r="N4051">
            <v>12.79</v>
          </cell>
        </row>
        <row r="4052">
          <cell r="F4052" t="str">
            <v>ARTESP</v>
          </cell>
          <cell r="J4052">
            <v>257457.52789999999</v>
          </cell>
          <cell r="L4052" t="str">
            <v>Região Metropolitana de São Paulo</v>
          </cell>
          <cell r="M4052" t="str">
            <v>Obra Contratada a Iniciar</v>
          </cell>
          <cell r="N4052">
            <v>0.42000000000000171</v>
          </cell>
        </row>
        <row r="4053">
          <cell r="F4053" t="str">
            <v>ARTESP</v>
          </cell>
          <cell r="J4053">
            <v>257457.52789999999</v>
          </cell>
          <cell r="L4053" t="str">
            <v>Região Metropolitana de São Paulo</v>
          </cell>
          <cell r="M4053" t="str">
            <v>Obra Contratada a Iniciar</v>
          </cell>
          <cell r="N4053">
            <v>0.42000000000000171</v>
          </cell>
        </row>
        <row r="4054">
          <cell r="F4054" t="str">
            <v>ARTESP</v>
          </cell>
          <cell r="J4054">
            <v>1887302.2693</v>
          </cell>
          <cell r="L4054" t="str">
            <v>Região Metropolitana de São Paulo</v>
          </cell>
          <cell r="M4054" t="str">
            <v>Obra Contratada a Iniciar</v>
          </cell>
          <cell r="N4054">
            <v>3.9099999999999966</v>
          </cell>
        </row>
        <row r="4055">
          <cell r="F4055" t="str">
            <v>ARTESP</v>
          </cell>
          <cell r="J4055">
            <v>6463196.7226999998</v>
          </cell>
          <cell r="L4055" t="str">
            <v>Região Metropolitana de São Paulo</v>
          </cell>
          <cell r="M4055" t="str">
            <v>Obra Contratada a Iniciar</v>
          </cell>
          <cell r="N4055">
            <v>13.39</v>
          </cell>
        </row>
        <row r="4056">
          <cell r="F4056" t="str">
            <v>ARTESP</v>
          </cell>
          <cell r="J4056">
            <v>6463196.7226999998</v>
          </cell>
          <cell r="L4056" t="str">
            <v>Região Metropolitana de São Paulo</v>
          </cell>
          <cell r="M4056" t="str">
            <v>Obra Contratada a Iniciar</v>
          </cell>
          <cell r="N4056">
            <v>13.39</v>
          </cell>
        </row>
        <row r="4057">
          <cell r="F4057" t="str">
            <v>ARTESP</v>
          </cell>
          <cell r="J4057">
            <v>1887302.2693</v>
          </cell>
          <cell r="L4057" t="str">
            <v>Região Metropolitana de São Paulo</v>
          </cell>
          <cell r="M4057" t="str">
            <v>Obra Contratada a Iniciar</v>
          </cell>
          <cell r="N4057">
            <v>3.9099999999999966</v>
          </cell>
        </row>
        <row r="4058">
          <cell r="F4058" t="str">
            <v>ARTESP</v>
          </cell>
          <cell r="J4058">
            <v>7043542.2370999996</v>
          </cell>
          <cell r="L4058" t="str">
            <v>Região Metropolitana de São Paulo</v>
          </cell>
          <cell r="M4058" t="str">
            <v>Obra Contratada a Iniciar</v>
          </cell>
          <cell r="N4058">
            <v>11.489999999999998</v>
          </cell>
        </row>
        <row r="4059">
          <cell r="F4059" t="str">
            <v>ARTESP</v>
          </cell>
          <cell r="J4059">
            <v>7043542.2370999996</v>
          </cell>
          <cell r="L4059" t="str">
            <v>Região Metropolitana de São Paulo</v>
          </cell>
          <cell r="M4059" t="str">
            <v>Obra Contratada a Iniciar</v>
          </cell>
          <cell r="N4059">
            <v>11.489999999999998</v>
          </cell>
        </row>
        <row r="4060">
          <cell r="F4060" t="str">
            <v>ARTESP</v>
          </cell>
          <cell r="J4060">
            <v>15898758.940099999</v>
          </cell>
          <cell r="L4060" t="str">
            <v>RA de Sorocaba</v>
          </cell>
          <cell r="M4060" t="str">
            <v>Obra Contratada a Iniciar</v>
          </cell>
          <cell r="N4060">
            <v>39.5</v>
          </cell>
        </row>
        <row r="4061">
          <cell r="F4061" t="str">
            <v>ARTESP</v>
          </cell>
          <cell r="J4061">
            <v>4833377.1723999996</v>
          </cell>
          <cell r="L4061" t="str">
            <v>RA de Sorocaba</v>
          </cell>
          <cell r="M4061" t="str">
            <v>Obra Contratada a Iniciar</v>
          </cell>
          <cell r="N4061">
            <v>0</v>
          </cell>
        </row>
        <row r="4062">
          <cell r="F4062" t="str">
            <v>ARTESP</v>
          </cell>
          <cell r="J4062">
            <v>67855062.510499999</v>
          </cell>
          <cell r="L4062" t="str">
            <v>RA de Sorocaba</v>
          </cell>
          <cell r="M4062" t="str">
            <v>Obra Contratada a Iniciar</v>
          </cell>
          <cell r="N4062">
            <v>0</v>
          </cell>
        </row>
        <row r="4063">
          <cell r="F4063" t="str">
            <v>ARTESP</v>
          </cell>
          <cell r="J4063">
            <v>6335094.5423999997</v>
          </cell>
          <cell r="L4063" t="str">
            <v>RA de Sorocaba</v>
          </cell>
          <cell r="M4063" t="str">
            <v>Obra Contratada a Iniciar</v>
          </cell>
          <cell r="N4063">
            <v>0</v>
          </cell>
        </row>
        <row r="4064">
          <cell r="F4064" t="str">
            <v>ARTESP</v>
          </cell>
          <cell r="J4064">
            <v>715490.30079999997</v>
          </cell>
          <cell r="L4064" t="str">
            <v>RA de Sorocaba</v>
          </cell>
          <cell r="M4064" t="str">
            <v>Obra Contratada a Iniciar</v>
          </cell>
          <cell r="N4064">
            <v>3.35</v>
          </cell>
        </row>
        <row r="4065">
          <cell r="F4065" t="str">
            <v>ARTESP</v>
          </cell>
          <cell r="J4065">
            <v>3815948.0293999999</v>
          </cell>
          <cell r="L4065" t="str">
            <v>RA de Sorocaba</v>
          </cell>
          <cell r="M4065" t="str">
            <v>Obra Contratada a Iniciar</v>
          </cell>
          <cell r="N4065">
            <v>15.9</v>
          </cell>
        </row>
        <row r="4066">
          <cell r="F4066" t="str">
            <v>ARTESP</v>
          </cell>
          <cell r="J4066">
            <v>4811249.8925000001</v>
          </cell>
          <cell r="L4066" t="str">
            <v>RA de Sorocaba</v>
          </cell>
          <cell r="M4066" t="str">
            <v>Obra Contratada a Iniciar</v>
          </cell>
          <cell r="N4066">
            <v>0</v>
          </cell>
        </row>
        <row r="4067">
          <cell r="F4067" t="str">
            <v>ARTESP</v>
          </cell>
          <cell r="J4067">
            <v>953987.03319999995</v>
          </cell>
          <cell r="L4067" t="str">
            <v>RA de Sorocaba</v>
          </cell>
          <cell r="M4067" t="str">
            <v>Obra Contratada a Iniciar</v>
          </cell>
          <cell r="N4067">
            <v>3.8250000000000033</v>
          </cell>
        </row>
        <row r="4068">
          <cell r="F4068" t="str">
            <v>ARTESP</v>
          </cell>
          <cell r="J4068">
            <v>953987.03319999995</v>
          </cell>
          <cell r="L4068" t="str">
            <v>RA de Sorocaba</v>
          </cell>
          <cell r="M4068" t="str">
            <v>Obra Contratada a Iniciar</v>
          </cell>
          <cell r="N4068">
            <v>4.164999999999992</v>
          </cell>
        </row>
        <row r="4069">
          <cell r="F4069" t="str">
            <v>ARTESP</v>
          </cell>
          <cell r="J4069">
            <v>6335094.5423999997</v>
          </cell>
          <cell r="L4069" t="str">
            <v>RA de Sorocaba</v>
          </cell>
          <cell r="M4069" t="str">
            <v>Obra Contratada a Iniciar</v>
          </cell>
          <cell r="N4069">
            <v>0</v>
          </cell>
        </row>
        <row r="4070">
          <cell r="F4070" t="str">
            <v>ARTESP</v>
          </cell>
          <cell r="J4070">
            <v>4769935.0625999998</v>
          </cell>
          <cell r="L4070" t="str">
            <v>RA de Sorocaba</v>
          </cell>
          <cell r="M4070" t="str">
            <v>Obra Contratada a Iniciar</v>
          </cell>
          <cell r="N4070">
            <v>20.065000000000012</v>
          </cell>
        </row>
        <row r="4071">
          <cell r="F4071" t="str">
            <v>ARTESP</v>
          </cell>
          <cell r="J4071">
            <v>3100457.7286</v>
          </cell>
          <cell r="L4071" t="str">
            <v>RA de Sorocaba</v>
          </cell>
          <cell r="M4071" t="str">
            <v>Obra Contratada a Iniciar</v>
          </cell>
          <cell r="N4071">
            <v>13.420000000000002</v>
          </cell>
        </row>
        <row r="4072">
          <cell r="F4072" t="str">
            <v>ARTESP</v>
          </cell>
          <cell r="J4072">
            <v>238496.73240000001</v>
          </cell>
          <cell r="L4072" t="str">
            <v>RA de Sorocaba</v>
          </cell>
          <cell r="M4072" t="str">
            <v>Obra Contratada a Iniciar</v>
          </cell>
          <cell r="N4072">
            <v>3.4</v>
          </cell>
        </row>
        <row r="4073">
          <cell r="F4073" t="str">
            <v>ARTESP</v>
          </cell>
          <cell r="J4073">
            <v>476993.46480000002</v>
          </cell>
          <cell r="L4073" t="str">
            <v>RA de Sorocaba</v>
          </cell>
          <cell r="M4073" t="str">
            <v>Obra Contratada a Iniciar</v>
          </cell>
          <cell r="N4073">
            <v>2.4950000000000001</v>
          </cell>
        </row>
        <row r="4074">
          <cell r="F4074" t="str">
            <v>ARTESP</v>
          </cell>
          <cell r="J4074">
            <v>2861960.9961000001</v>
          </cell>
          <cell r="L4074" t="str">
            <v>RA de Sorocaba</v>
          </cell>
          <cell r="M4074" t="str">
            <v>Obra Contratada a Iniciar</v>
          </cell>
          <cell r="N4074">
            <v>11.8</v>
          </cell>
        </row>
        <row r="4075">
          <cell r="F4075" t="str">
            <v>ARTESP</v>
          </cell>
          <cell r="J4075">
            <v>4023200.0126999998</v>
          </cell>
          <cell r="L4075" t="str">
            <v>RA de Sorocaba</v>
          </cell>
          <cell r="M4075" t="str">
            <v>Obra Contratada a Iniciar</v>
          </cell>
          <cell r="N4075">
            <v>0</v>
          </cell>
        </row>
        <row r="4076">
          <cell r="F4076" t="str">
            <v>ARTESP</v>
          </cell>
          <cell r="J4076">
            <v>27228482.296999998</v>
          </cell>
          <cell r="L4076" t="str">
            <v>RA de Sorocaba</v>
          </cell>
          <cell r="M4076" t="str">
            <v>Obra Contratada a Iniciar</v>
          </cell>
          <cell r="N4076">
            <v>0</v>
          </cell>
        </row>
        <row r="4077">
          <cell r="F4077" t="str">
            <v>ARTESP</v>
          </cell>
          <cell r="J4077">
            <v>3682007.4852</v>
          </cell>
          <cell r="L4077" t="str">
            <v>RA de Sorocaba</v>
          </cell>
          <cell r="M4077" t="str">
            <v>Obra Contratada a Iniciar</v>
          </cell>
          <cell r="N4077">
            <v>0</v>
          </cell>
        </row>
        <row r="4078">
          <cell r="F4078" t="str">
            <v>ARTESP</v>
          </cell>
          <cell r="J4078">
            <v>3489491.0085999998</v>
          </cell>
          <cell r="L4078" t="str">
            <v>RA de Sorocaba</v>
          </cell>
          <cell r="M4078" t="str">
            <v>Obra Contratada a Iniciar</v>
          </cell>
          <cell r="N4078">
            <v>0</v>
          </cell>
        </row>
        <row r="4079">
          <cell r="F4079" t="str">
            <v>ARTESP</v>
          </cell>
          <cell r="J4079">
            <v>7840461.2372000003</v>
          </cell>
          <cell r="L4079" t="str">
            <v>Região Metropolitana de São Paulo</v>
          </cell>
          <cell r="M4079" t="str">
            <v>Obra Contratada a Iniciar</v>
          </cell>
          <cell r="N4079">
            <v>12.79</v>
          </cell>
        </row>
        <row r="4080">
          <cell r="F4080" t="str">
            <v>ARTESP</v>
          </cell>
          <cell r="J4080">
            <v>2934829.2544</v>
          </cell>
          <cell r="L4080" t="str">
            <v>Região Metropolitana de São Paulo</v>
          </cell>
          <cell r="M4080" t="str">
            <v>Obra Contratada a Iniciar</v>
          </cell>
          <cell r="N4080">
            <v>7.08</v>
          </cell>
        </row>
        <row r="4081">
          <cell r="F4081" t="str">
            <v>ARTESP</v>
          </cell>
          <cell r="J4081">
            <v>426963.72639999999</v>
          </cell>
          <cell r="L4081" t="str">
            <v>Região Metropolitana de São Paulo</v>
          </cell>
          <cell r="M4081" t="str">
            <v>Obra Contratada a Iniciar</v>
          </cell>
          <cell r="N4081">
            <v>1.0300000000000011</v>
          </cell>
        </row>
        <row r="4082">
          <cell r="F4082" t="str">
            <v>ARTESP</v>
          </cell>
          <cell r="J4082">
            <v>823091.18359999999</v>
          </cell>
          <cell r="L4082" t="str">
            <v>RA de São José dos Campos</v>
          </cell>
          <cell r="M4082" t="str">
            <v>Obra Contratada a Iniciar</v>
          </cell>
          <cell r="N4082">
            <v>5.75</v>
          </cell>
        </row>
        <row r="4083">
          <cell r="F4083" t="str">
            <v>ARTESP</v>
          </cell>
          <cell r="J4083">
            <v>534397.6078</v>
          </cell>
          <cell r="L4083" t="str">
            <v>RA de São José dos Campos</v>
          </cell>
          <cell r="M4083" t="str">
            <v>Obra Contratada a Iniciar</v>
          </cell>
          <cell r="N4083">
            <v>5.4000000000000057</v>
          </cell>
        </row>
        <row r="4084">
          <cell r="F4084" t="str">
            <v>ARTESP</v>
          </cell>
          <cell r="J4084">
            <v>546604.18629999994</v>
          </cell>
          <cell r="L4084" t="str">
            <v>RA de São José dos Campos</v>
          </cell>
          <cell r="M4084" t="str">
            <v>Obra Contratada a Iniciar</v>
          </cell>
          <cell r="N4084">
            <v>5.4000000000000057</v>
          </cell>
        </row>
        <row r="4085">
          <cell r="F4085" t="str">
            <v>ARTESP</v>
          </cell>
          <cell r="J4085">
            <v>772239.32400000002</v>
          </cell>
          <cell r="L4085" t="str">
            <v>Região Metropolitana de São Paulo</v>
          </cell>
          <cell r="M4085" t="str">
            <v>Obra Contratada a Iniciar</v>
          </cell>
          <cell r="N4085">
            <v>2.4</v>
          </cell>
        </row>
        <row r="4086">
          <cell r="F4086" t="str">
            <v>ARTESP</v>
          </cell>
          <cell r="J4086">
            <v>1659668.2376999999</v>
          </cell>
          <cell r="L4086" t="str">
            <v>RA de São José dos Campos</v>
          </cell>
          <cell r="M4086" t="str">
            <v>Obra Contratada a Iniciar</v>
          </cell>
          <cell r="N4086">
            <v>8.1500000000000057</v>
          </cell>
        </row>
        <row r="4087">
          <cell r="F4087" t="str">
            <v>ARTESP</v>
          </cell>
          <cell r="J4087">
            <v>3301399.7346000001</v>
          </cell>
          <cell r="L4087" t="str">
            <v>RA de São José dos Campos</v>
          </cell>
          <cell r="M4087" t="str">
            <v>Obra Contratada a Iniciar</v>
          </cell>
          <cell r="N4087">
            <v>15.849999999999994</v>
          </cell>
        </row>
        <row r="4088">
          <cell r="F4088" t="str">
            <v>ARTESP</v>
          </cell>
          <cell r="J4088">
            <v>1697567.2651</v>
          </cell>
          <cell r="L4088" t="str">
            <v>RA de São José dos Campos</v>
          </cell>
          <cell r="M4088" t="str">
            <v>Obra Contratada a Iniciar</v>
          </cell>
          <cell r="N4088">
            <v>8.1500000000000057</v>
          </cell>
        </row>
        <row r="4089">
          <cell r="F4089" t="str">
            <v>ARTESP</v>
          </cell>
          <cell r="J4089">
            <v>1458686.1240999999</v>
          </cell>
          <cell r="L4089" t="str">
            <v>RA de São José dos Campos</v>
          </cell>
          <cell r="M4089" t="str">
            <v>Obra Contratada a Iniciar</v>
          </cell>
          <cell r="N4089">
            <v>7.6500000000000066</v>
          </cell>
        </row>
        <row r="4090">
          <cell r="F4090" t="str">
            <v>ARTESP</v>
          </cell>
          <cell r="J4090">
            <v>1902360.6029999999</v>
          </cell>
          <cell r="L4090" t="str">
            <v>RA de São José dos Campos</v>
          </cell>
          <cell r="M4090" t="str">
            <v>Obra Contratada a Iniciar</v>
          </cell>
          <cell r="N4090">
            <v>9.9599999999999937</v>
          </cell>
        </row>
        <row r="4091">
          <cell r="F4091" t="str">
            <v>ARTESP</v>
          </cell>
          <cell r="J4091">
            <v>1945803.2293</v>
          </cell>
          <cell r="L4091" t="str">
            <v>RA de São José dos Campos</v>
          </cell>
          <cell r="M4091" t="str">
            <v>Obra Contratada a Iniciar</v>
          </cell>
          <cell r="N4091">
            <v>9.9599999999999937</v>
          </cell>
        </row>
        <row r="4092">
          <cell r="F4092" t="str">
            <v>ARTESP</v>
          </cell>
          <cell r="J4092">
            <v>1766089.3463000001</v>
          </cell>
          <cell r="L4092" t="str">
            <v>RA de São José dos Campos</v>
          </cell>
          <cell r="M4092" t="str">
            <v>Obra Contratada a Iniciar</v>
          </cell>
          <cell r="N4092">
            <v>9.0400000000000063</v>
          </cell>
        </row>
        <row r="4093">
          <cell r="F4093" t="str">
            <v>ARTESP</v>
          </cell>
          <cell r="J4093">
            <v>754995.5331</v>
          </cell>
          <cell r="L4093" t="str">
            <v>Região Metropolitana de São Paulo</v>
          </cell>
          <cell r="M4093" t="str">
            <v>Obra Contratada a Iniciar</v>
          </cell>
          <cell r="N4093">
            <v>2.4</v>
          </cell>
        </row>
        <row r="4094">
          <cell r="F4094" t="str">
            <v>ARTESP</v>
          </cell>
          <cell r="J4094">
            <v>4706728.7187999999</v>
          </cell>
          <cell r="L4094" t="str">
            <v>Região Metropolitana de São Paulo</v>
          </cell>
          <cell r="M4094" t="str">
            <v>Obra Contratada a Iniciar</v>
          </cell>
          <cell r="N4094">
            <v>5.4</v>
          </cell>
        </row>
        <row r="4095">
          <cell r="F4095" t="str">
            <v>ARTESP</v>
          </cell>
          <cell r="J4095">
            <v>1538801.7896</v>
          </cell>
          <cell r="L4095" t="str">
            <v>Região Metropolitana de São Paulo</v>
          </cell>
          <cell r="M4095" t="str">
            <v>Obra Contratada a Iniciar</v>
          </cell>
          <cell r="N4095">
            <v>0.88</v>
          </cell>
        </row>
        <row r="4096">
          <cell r="F4096" t="str">
            <v>ARTESP</v>
          </cell>
          <cell r="J4096">
            <v>1538801.7896</v>
          </cell>
          <cell r="L4096" t="str">
            <v>Região Metropolitana de São Paulo</v>
          </cell>
          <cell r="M4096" t="str">
            <v>Obra Contratada a Iniciar</v>
          </cell>
          <cell r="N4096">
            <v>0.88</v>
          </cell>
        </row>
        <row r="4097">
          <cell r="F4097" t="str">
            <v>ARTESP</v>
          </cell>
          <cell r="J4097">
            <v>4706728.7187999999</v>
          </cell>
          <cell r="L4097" t="str">
            <v>Região Metropolitana de São Paulo</v>
          </cell>
          <cell r="M4097" t="str">
            <v>Obra Contratada a Iniciar</v>
          </cell>
          <cell r="N4097">
            <v>5.4</v>
          </cell>
        </row>
        <row r="4098">
          <cell r="F4098" t="str">
            <v>ARTESP</v>
          </cell>
          <cell r="J4098">
            <v>1726644.5075999999</v>
          </cell>
          <cell r="L4098" t="str">
            <v>RA de São José dos Campos</v>
          </cell>
          <cell r="M4098" t="str">
            <v>Obra Contratada a Iniciar</v>
          </cell>
          <cell r="N4098">
            <v>9.0400000000000063</v>
          </cell>
        </row>
        <row r="4099">
          <cell r="F4099" t="str">
            <v>ARTESP</v>
          </cell>
          <cell r="J4099">
            <v>804728.01210000005</v>
          </cell>
          <cell r="L4099" t="str">
            <v>RA de São José dos Campos</v>
          </cell>
          <cell r="M4099" t="str">
            <v>Obra Contratada a Iniciar</v>
          </cell>
          <cell r="N4099">
            <v>5.75</v>
          </cell>
        </row>
        <row r="4100">
          <cell r="F4100" t="str">
            <v>ARTESP</v>
          </cell>
          <cell r="J4100">
            <v>1426117.4802999999</v>
          </cell>
          <cell r="L4100" t="str">
            <v>RA de São José dos Campos</v>
          </cell>
          <cell r="M4100" t="str">
            <v>Obra Contratada a Iniciar</v>
          </cell>
          <cell r="N4100">
            <v>7.6500000000000066</v>
          </cell>
        </row>
        <row r="4101">
          <cell r="F4101" t="str">
            <v>ARTESP</v>
          </cell>
          <cell r="J4101">
            <v>2464582.8132000002</v>
          </cell>
          <cell r="L4101" t="str">
            <v>RA de São José dos Campos</v>
          </cell>
          <cell r="M4101" t="str">
            <v>Obra Contratada a Iniciar</v>
          </cell>
          <cell r="N4101">
            <v>9.0400000000000063</v>
          </cell>
        </row>
        <row r="4102">
          <cell r="F4102" t="str">
            <v>ARTESP</v>
          </cell>
          <cell r="J4102">
            <v>3001858.8281999999</v>
          </cell>
          <cell r="L4102" t="str">
            <v>Região Metropolitana de São Paulo</v>
          </cell>
          <cell r="M4102" t="str">
            <v>Obra Contratada a Iniciar</v>
          </cell>
          <cell r="N4102">
            <v>7.08</v>
          </cell>
        </row>
        <row r="4103">
          <cell r="F4103" t="str">
            <v>ARTESP</v>
          </cell>
          <cell r="J4103">
            <v>436718.32829999999</v>
          </cell>
          <cell r="L4103" t="str">
            <v>Região Metropolitana de São Paulo</v>
          </cell>
          <cell r="M4103" t="str">
            <v>Obra Contratada a Iniciar</v>
          </cell>
          <cell r="N4103">
            <v>1.0300000000000011</v>
          </cell>
        </row>
        <row r="4104">
          <cell r="F4104" t="str">
            <v>ARTESP</v>
          </cell>
          <cell r="J4104">
            <v>4351272.0883999998</v>
          </cell>
          <cell r="L4104" t="str">
            <v>RA de São José dos Campos</v>
          </cell>
          <cell r="M4104" t="str">
            <v>Obra Contratada a Iniciar</v>
          </cell>
          <cell r="N4104">
            <v>15.849999999999994</v>
          </cell>
        </row>
        <row r="4105">
          <cell r="F4105" t="str">
            <v>ARTESP</v>
          </cell>
          <cell r="J4105">
            <v>4351272.0883999998</v>
          </cell>
          <cell r="L4105" t="str">
            <v>RA de São José dos Campos</v>
          </cell>
          <cell r="M4105" t="str">
            <v>Obra Contratada a Iniciar</v>
          </cell>
          <cell r="N4105">
            <v>15.849999999999994</v>
          </cell>
        </row>
        <row r="4106">
          <cell r="F4106" t="str">
            <v>ARTESP</v>
          </cell>
          <cell r="J4106">
            <v>2237401.8642000002</v>
          </cell>
          <cell r="L4106" t="str">
            <v>RA de São José dos Campos</v>
          </cell>
          <cell r="M4106" t="str">
            <v>Obra Contratada a Iniciar</v>
          </cell>
          <cell r="N4106">
            <v>8.1500000000000057</v>
          </cell>
        </row>
        <row r="4107">
          <cell r="F4107" t="str">
            <v>ARTESP</v>
          </cell>
          <cell r="J4107">
            <v>2237801.6430000002</v>
          </cell>
          <cell r="L4107" t="str">
            <v>RA de São José dos Campos</v>
          </cell>
          <cell r="M4107" t="str">
            <v>Obra Contratada a Iniciar</v>
          </cell>
          <cell r="N4107">
            <v>8.1500000000000057</v>
          </cell>
        </row>
        <row r="4108">
          <cell r="F4108" t="str">
            <v>ARTESP</v>
          </cell>
          <cell r="J4108">
            <v>2715404.0134999999</v>
          </cell>
          <cell r="L4108" t="str">
            <v>RA de São José dos Campos</v>
          </cell>
          <cell r="M4108" t="str">
            <v>Obra Contratada a Iniciar</v>
          </cell>
          <cell r="N4108">
            <v>9.9599999999999937</v>
          </cell>
        </row>
        <row r="4109">
          <cell r="F4109" t="str">
            <v>ARTESP</v>
          </cell>
          <cell r="J4109">
            <v>2464582.8132000002</v>
          </cell>
          <cell r="L4109" t="str">
            <v>RA de São José dos Campos</v>
          </cell>
          <cell r="M4109" t="str">
            <v>Obra Contratada a Iniciar</v>
          </cell>
          <cell r="N4109">
            <v>9.0400000000000063</v>
          </cell>
        </row>
        <row r="4110">
          <cell r="F4110" t="str">
            <v>ARTESP</v>
          </cell>
          <cell r="J4110">
            <v>845771.96580000001</v>
          </cell>
          <cell r="L4110" t="str">
            <v>Região Metropolitana de São Paulo</v>
          </cell>
          <cell r="M4110" t="str">
            <v>Obra Contratada a Iniciar</v>
          </cell>
          <cell r="N4110">
            <v>7.08</v>
          </cell>
        </row>
        <row r="4111">
          <cell r="F4111" t="str">
            <v>ARTESP</v>
          </cell>
          <cell r="J4111">
            <v>971195.89190000005</v>
          </cell>
          <cell r="L4111" t="str">
            <v>Região Metropolitana de São Paulo</v>
          </cell>
          <cell r="M4111" t="str">
            <v>Obra Contratada a Iniciar</v>
          </cell>
          <cell r="N4111">
            <v>8.129999999999999</v>
          </cell>
        </row>
        <row r="4112">
          <cell r="F4112" t="str">
            <v>ARTESP</v>
          </cell>
          <cell r="J4112">
            <v>845771.96580000001</v>
          </cell>
          <cell r="L4112" t="str">
            <v>Região Metropolitana de São Paulo</v>
          </cell>
          <cell r="M4112" t="str">
            <v>Obra Contratada a Iniciar</v>
          </cell>
          <cell r="N4112">
            <v>7.08</v>
          </cell>
        </row>
        <row r="4113">
          <cell r="F4113" t="str">
            <v>ARTESP</v>
          </cell>
          <cell r="J4113">
            <v>971195.89190000005</v>
          </cell>
          <cell r="L4113" t="str">
            <v>Região Metropolitana de São Paulo</v>
          </cell>
          <cell r="M4113" t="str">
            <v>Obra Contratada a Iniciar</v>
          </cell>
          <cell r="N4113">
            <v>8.129999999999999</v>
          </cell>
        </row>
        <row r="4114">
          <cell r="F4114" t="str">
            <v>ARTESP</v>
          </cell>
          <cell r="J4114">
            <v>2715404.0134999999</v>
          </cell>
          <cell r="L4114" t="str">
            <v>RA de São José dos Campos</v>
          </cell>
          <cell r="M4114" t="str">
            <v>Obra Contratada a Iniciar</v>
          </cell>
          <cell r="N4114">
            <v>9.9599999999999937</v>
          </cell>
        </row>
        <row r="4115">
          <cell r="F4115" t="str">
            <v>ARTESP</v>
          </cell>
          <cell r="J4115">
            <v>9067462.2380999997</v>
          </cell>
          <cell r="L4115" t="str">
            <v>Região Metropolitana de São Paulo</v>
          </cell>
          <cell r="M4115" t="str">
            <v>Obra Contratada a Iniciar</v>
          </cell>
          <cell r="N4115">
            <v>6.9200000000000017</v>
          </cell>
        </row>
        <row r="4116">
          <cell r="F4116" t="str">
            <v>ARTESP</v>
          </cell>
          <cell r="J4116">
            <v>7573702.1900000004</v>
          </cell>
          <cell r="L4116" t="str">
            <v>RA de São José dos Campos</v>
          </cell>
          <cell r="M4116" t="str">
            <v>Obra Contratada a Iniciar</v>
          </cell>
          <cell r="N4116">
            <v>5.7800000000000011</v>
          </cell>
        </row>
        <row r="4117">
          <cell r="F4117" t="str">
            <v>ARTESP</v>
          </cell>
          <cell r="J4117">
            <v>9067462.2380999997</v>
          </cell>
          <cell r="L4117" t="str">
            <v>Região Metropolitana de São Paulo</v>
          </cell>
          <cell r="M4117" t="str">
            <v>Obra Contratada a Iniciar</v>
          </cell>
          <cell r="N4117">
            <v>6.9200000000000017</v>
          </cell>
        </row>
        <row r="4118">
          <cell r="F4118" t="str">
            <v>ARTESP</v>
          </cell>
          <cell r="J4118">
            <v>7573702.1900000004</v>
          </cell>
          <cell r="L4118" t="str">
            <v>RA de São José dos Campos</v>
          </cell>
          <cell r="M4118" t="str">
            <v>Obra Contratada a Iniciar</v>
          </cell>
          <cell r="N4118">
            <v>5.7800000000000011</v>
          </cell>
        </row>
        <row r="4119">
          <cell r="F4119" t="str">
            <v>ARTESP</v>
          </cell>
          <cell r="J4119">
            <v>3715845.0551</v>
          </cell>
          <cell r="L4119" t="str">
            <v>RA de São José dos Campos</v>
          </cell>
          <cell r="M4119" t="str">
            <v>Obra Contratada a Iniciar</v>
          </cell>
          <cell r="N4119">
            <v>2.5</v>
          </cell>
        </row>
        <row r="4120">
          <cell r="F4120" t="str">
            <v>ARTESP</v>
          </cell>
          <cell r="J4120">
            <v>33817941.579599999</v>
          </cell>
          <cell r="L4120" t="str">
            <v>RA da Baixada Santista</v>
          </cell>
          <cell r="M4120" t="str">
            <v>Obra Contratada a Iniciar</v>
          </cell>
          <cell r="N4120">
            <v>11.599999999999994</v>
          </cell>
        </row>
        <row r="4121">
          <cell r="F4121" t="str">
            <v>ARTESP</v>
          </cell>
          <cell r="J4121">
            <v>11237044.491699999</v>
          </cell>
          <cell r="L4121" t="str">
            <v>Região Metropolitana de São Paulo</v>
          </cell>
          <cell r="M4121" t="str">
            <v>Concluído</v>
          </cell>
        </row>
        <row r="4122">
          <cell r="F4122" t="str">
            <v>ARTESP</v>
          </cell>
          <cell r="J4122">
            <v>112855254.53730001</v>
          </cell>
          <cell r="L4122" t="str">
            <v>Região Metropolitana de São Paulo</v>
          </cell>
          <cell r="M4122" t="str">
            <v>Obra Contratada a Iniciar</v>
          </cell>
          <cell r="N4122">
            <v>30.3</v>
          </cell>
        </row>
        <row r="4123">
          <cell r="F4123" t="str">
            <v>ARTESP</v>
          </cell>
          <cell r="J4123">
            <v>108168.5696</v>
          </cell>
          <cell r="L4123" t="str">
            <v>RA de São José do Rio Preto</v>
          </cell>
          <cell r="M4123" t="str">
            <v>Obra Contratada a Iniciar</v>
          </cell>
          <cell r="N4123">
            <v>0.9</v>
          </cell>
        </row>
        <row r="4124">
          <cell r="F4124" t="str">
            <v>ARTESP</v>
          </cell>
          <cell r="J4124">
            <v>12357826.5691</v>
          </cell>
          <cell r="L4124" t="str">
            <v>RA Central</v>
          </cell>
          <cell r="M4124" t="str">
            <v>Obra Contratada a Iniciar</v>
          </cell>
          <cell r="N4124">
            <v>8.6999999999999886</v>
          </cell>
        </row>
        <row r="4125">
          <cell r="F4125" t="str">
            <v>ARTESP</v>
          </cell>
          <cell r="J4125">
            <v>13991332.451300001</v>
          </cell>
          <cell r="L4125" t="str">
            <v>RA de Ribeirão Preto</v>
          </cell>
          <cell r="M4125" t="str">
            <v>Obra Contratada a Iniciar</v>
          </cell>
          <cell r="N4125">
            <v>74.530000000000015</v>
          </cell>
        </row>
        <row r="4126">
          <cell r="F4126" t="str">
            <v>ARTESP</v>
          </cell>
          <cell r="J4126">
            <v>13991332.451300001</v>
          </cell>
          <cell r="L4126" t="str">
            <v>RA de Ribeirão Preto</v>
          </cell>
          <cell r="M4126" t="str">
            <v>Obra Contratada a Iniciar</v>
          </cell>
          <cell r="N4126">
            <v>74.530000000000015</v>
          </cell>
        </row>
        <row r="4127">
          <cell r="F4127" t="str">
            <v>ARTESP</v>
          </cell>
          <cell r="J4127">
            <v>13991332.451300001</v>
          </cell>
          <cell r="L4127" t="str">
            <v>RA de Ribeirão Preto</v>
          </cell>
          <cell r="M4127" t="str">
            <v>Obra Contratada a Iniciar</v>
          </cell>
          <cell r="N4127">
            <v>74.530000000000015</v>
          </cell>
        </row>
        <row r="4128">
          <cell r="F4128" t="str">
            <v>ARTESP</v>
          </cell>
          <cell r="J4128">
            <v>13991332.451300001</v>
          </cell>
          <cell r="L4128" t="str">
            <v>RA de Ribeirão Preto</v>
          </cell>
          <cell r="M4128" t="str">
            <v>Obra Contratada a Iniciar</v>
          </cell>
          <cell r="N4128">
            <v>74.530000000000015</v>
          </cell>
        </row>
        <row r="4129">
          <cell r="F4129" t="str">
            <v>ARTESP</v>
          </cell>
          <cell r="J4129">
            <v>2911901.6395</v>
          </cell>
          <cell r="L4129" t="str">
            <v>RA Central</v>
          </cell>
          <cell r="M4129" t="str">
            <v>Obra Contratada a Iniciar</v>
          </cell>
          <cell r="N4129">
            <v>2.0499999999999829</v>
          </cell>
        </row>
        <row r="4130">
          <cell r="F4130" t="str">
            <v>ARTESP</v>
          </cell>
          <cell r="J4130">
            <v>2538349.4421999999</v>
          </cell>
          <cell r="L4130" t="str">
            <v>RA de Barretos</v>
          </cell>
          <cell r="M4130" t="str">
            <v>Obra Contratada a Iniciar</v>
          </cell>
          <cell r="N4130">
            <v>1.7199999999999989</v>
          </cell>
        </row>
        <row r="4131">
          <cell r="F4131" t="str">
            <v>ARTESP</v>
          </cell>
          <cell r="J4131">
            <v>2911901.6395</v>
          </cell>
          <cell r="L4131" t="str">
            <v>RA Central</v>
          </cell>
          <cell r="M4131" t="str">
            <v>Obra Contratada a Iniciar</v>
          </cell>
          <cell r="N4131">
            <v>2.0499999999999829</v>
          </cell>
        </row>
        <row r="4132">
          <cell r="F4132" t="str">
            <v>ARTESP</v>
          </cell>
          <cell r="J4132">
            <v>2911901.6395</v>
          </cell>
          <cell r="L4132" t="str">
            <v>RA Central</v>
          </cell>
          <cell r="M4132" t="str">
            <v>Obra Contratada a Iniciar</v>
          </cell>
          <cell r="N4132">
            <v>2.0499999999999829</v>
          </cell>
        </row>
        <row r="4133">
          <cell r="F4133" t="str">
            <v>ARTESP</v>
          </cell>
          <cell r="J4133">
            <v>19744113.657499999</v>
          </cell>
          <cell r="L4133" t="str">
            <v>RA Central</v>
          </cell>
          <cell r="M4133" t="str">
            <v>Obra Contratada a Iniciar</v>
          </cell>
          <cell r="N4133">
            <v>13.900000000000006</v>
          </cell>
        </row>
        <row r="4134">
          <cell r="F4134" t="str">
            <v>ARTESP</v>
          </cell>
          <cell r="J4134">
            <v>19744113.657499999</v>
          </cell>
          <cell r="L4134" t="str">
            <v>RA Central</v>
          </cell>
          <cell r="M4134" t="str">
            <v>Obra Contratada a Iniciar</v>
          </cell>
          <cell r="N4134">
            <v>13.900000000000006</v>
          </cell>
        </row>
        <row r="4135">
          <cell r="F4135" t="str">
            <v>ARTESP</v>
          </cell>
          <cell r="J4135">
            <v>19744113.657499999</v>
          </cell>
          <cell r="L4135" t="str">
            <v>RA Central</v>
          </cell>
          <cell r="M4135" t="str">
            <v>Obra Contratada a Iniciar</v>
          </cell>
          <cell r="N4135">
            <v>13.900000000000006</v>
          </cell>
        </row>
        <row r="4136">
          <cell r="F4136" t="str">
            <v>ARTESP</v>
          </cell>
          <cell r="J4136">
            <v>19744113.657499999</v>
          </cell>
          <cell r="L4136" t="str">
            <v>RA Central</v>
          </cell>
          <cell r="M4136" t="str">
            <v>Obra Contratada a Iniciar</v>
          </cell>
          <cell r="N4136">
            <v>13.900000000000006</v>
          </cell>
        </row>
        <row r="4137">
          <cell r="F4137" t="str">
            <v>ARTESP</v>
          </cell>
          <cell r="J4137">
            <v>12357826.5691</v>
          </cell>
          <cell r="L4137" t="str">
            <v>RA Central</v>
          </cell>
          <cell r="M4137" t="str">
            <v>Obra Contratada a Iniciar</v>
          </cell>
          <cell r="N4137">
            <v>8.6999999999999886</v>
          </cell>
        </row>
        <row r="4138">
          <cell r="F4138" t="str">
            <v>ARTESP</v>
          </cell>
          <cell r="J4138">
            <v>2538349.4421999999</v>
          </cell>
          <cell r="L4138" t="str">
            <v>RA de Barretos</v>
          </cell>
          <cell r="M4138" t="str">
            <v>Obra Contratada a Iniciar</v>
          </cell>
          <cell r="N4138">
            <v>1.7199999999999989</v>
          </cell>
        </row>
        <row r="4139">
          <cell r="F4139" t="str">
            <v>ARTESP</v>
          </cell>
          <cell r="J4139">
            <v>2911901.6395</v>
          </cell>
          <cell r="L4139" t="str">
            <v>RA Central</v>
          </cell>
          <cell r="M4139" t="str">
            <v>Obra Contratada a Iniciar</v>
          </cell>
          <cell r="N4139">
            <v>2.0499999999999829</v>
          </cell>
        </row>
        <row r="4140">
          <cell r="F4140" t="str">
            <v>ARTESP</v>
          </cell>
          <cell r="J4140">
            <v>12357826.5691</v>
          </cell>
          <cell r="L4140" t="str">
            <v>RA Central</v>
          </cell>
          <cell r="M4140" t="str">
            <v>Obra Contratada a Iniciar</v>
          </cell>
          <cell r="N4140">
            <v>8.6999999999999886</v>
          </cell>
        </row>
        <row r="4141">
          <cell r="F4141" t="str">
            <v>ARTESP</v>
          </cell>
          <cell r="J4141">
            <v>13341092.541999999</v>
          </cell>
          <cell r="L4141" t="str">
            <v>RA de Barretos</v>
          </cell>
          <cell r="M4141" t="str">
            <v>Obra Contratada a Iniciar</v>
          </cell>
          <cell r="N4141">
            <v>9.039999999999992</v>
          </cell>
        </row>
        <row r="4142">
          <cell r="F4142" t="str">
            <v>ARTESP</v>
          </cell>
          <cell r="J4142">
            <v>108168.5696</v>
          </cell>
          <cell r="L4142" t="str">
            <v>RA de São José do Rio Preto</v>
          </cell>
          <cell r="M4142" t="str">
            <v>Obra Contratada a Iniciar</v>
          </cell>
          <cell r="N4142">
            <v>0.9</v>
          </cell>
        </row>
        <row r="4143">
          <cell r="F4143" t="str">
            <v>ARTESP</v>
          </cell>
          <cell r="J4143">
            <v>11407814.6984</v>
          </cell>
          <cell r="L4143" t="str">
            <v>RA de São José do Rio Preto</v>
          </cell>
          <cell r="M4143" t="str">
            <v>Obra Contratada a Iniciar</v>
          </cell>
          <cell r="N4143">
            <v>7.7299999999999907</v>
          </cell>
        </row>
        <row r="4144">
          <cell r="F4144" t="str">
            <v>ARTESP</v>
          </cell>
          <cell r="J4144">
            <v>11407814.6984</v>
          </cell>
          <cell r="L4144" t="str">
            <v>RA de São José do Rio Preto</v>
          </cell>
          <cell r="M4144" t="str">
            <v>Obra Contratada a Iniciar</v>
          </cell>
          <cell r="N4144">
            <v>7.7299999999999907</v>
          </cell>
        </row>
        <row r="4145">
          <cell r="F4145" t="str">
            <v>ARTESP</v>
          </cell>
          <cell r="J4145">
            <v>11407814.6984</v>
          </cell>
          <cell r="L4145" t="str">
            <v>RA de São José do Rio Preto</v>
          </cell>
          <cell r="M4145" t="str">
            <v>Obra Contratada a Iniciar</v>
          </cell>
          <cell r="N4145">
            <v>7.7299999999999907</v>
          </cell>
        </row>
        <row r="4146">
          <cell r="F4146" t="str">
            <v>ARTESP</v>
          </cell>
          <cell r="J4146">
            <v>25168030.236900002</v>
          </cell>
          <cell r="L4146" t="str">
            <v>RA de São José do Rio Preto</v>
          </cell>
          <cell r="M4146" t="str">
            <v>Obra Contratada a Iniciar</v>
          </cell>
          <cell r="N4146">
            <v>17.054000000000002</v>
          </cell>
        </row>
        <row r="4147">
          <cell r="F4147" t="str">
            <v>ARTESP</v>
          </cell>
          <cell r="J4147">
            <v>25168030.236900002</v>
          </cell>
          <cell r="L4147" t="str">
            <v>RA de São José do Rio Preto</v>
          </cell>
          <cell r="M4147" t="str">
            <v>Obra Contratada a Iniciar</v>
          </cell>
          <cell r="N4147">
            <v>17.054000000000002</v>
          </cell>
        </row>
        <row r="4148">
          <cell r="F4148" t="str">
            <v>ARTESP</v>
          </cell>
          <cell r="J4148">
            <v>25168030.236900002</v>
          </cell>
          <cell r="L4148" t="str">
            <v>RA de São José do Rio Preto</v>
          </cell>
          <cell r="M4148" t="str">
            <v>Obra Contratada a Iniciar</v>
          </cell>
          <cell r="N4148">
            <v>17.054000000000002</v>
          </cell>
        </row>
        <row r="4149">
          <cell r="F4149" t="str">
            <v>ARTESP</v>
          </cell>
          <cell r="J4149">
            <v>13341092.541999999</v>
          </cell>
          <cell r="L4149" t="str">
            <v>RA de Barretos</v>
          </cell>
          <cell r="M4149" t="str">
            <v>Obra Contratada a Iniciar</v>
          </cell>
          <cell r="N4149">
            <v>9.039999999999992</v>
          </cell>
        </row>
        <row r="4150">
          <cell r="F4150" t="str">
            <v>ARTESP</v>
          </cell>
          <cell r="J4150">
            <v>108168.5696</v>
          </cell>
          <cell r="L4150" t="str">
            <v>RA de São José do Rio Preto</v>
          </cell>
          <cell r="M4150" t="str">
            <v>Obra Contratada a Iniciar</v>
          </cell>
          <cell r="N4150">
            <v>0.9</v>
          </cell>
        </row>
        <row r="4151">
          <cell r="F4151" t="str">
            <v>ARTESP</v>
          </cell>
          <cell r="J4151">
            <v>5011764.4347999999</v>
          </cell>
          <cell r="L4151" t="str">
            <v>RA de São José do Rio Preto</v>
          </cell>
          <cell r="M4151" t="str">
            <v>Obra Contratada a Iniciar</v>
          </cell>
          <cell r="N4151">
            <v>3.3959999999999866</v>
          </cell>
        </row>
        <row r="4152">
          <cell r="F4152" t="str">
            <v>ARTESP</v>
          </cell>
          <cell r="J4152">
            <v>5011764.4347999999</v>
          </cell>
          <cell r="L4152" t="str">
            <v>RA de São José do Rio Preto</v>
          </cell>
          <cell r="M4152" t="str">
            <v>Obra Contratada a Iniciar</v>
          </cell>
          <cell r="N4152">
            <v>3.3959999999999866</v>
          </cell>
        </row>
        <row r="4153">
          <cell r="F4153" t="str">
            <v>ARTESP</v>
          </cell>
          <cell r="J4153">
            <v>5637497.1085999999</v>
          </cell>
          <cell r="L4153" t="str">
            <v>RA de São José do Rio Preto</v>
          </cell>
          <cell r="M4153" t="str">
            <v>Obra Contratada a Iniciar</v>
          </cell>
          <cell r="N4153">
            <v>3.8200000000000216</v>
          </cell>
        </row>
        <row r="4154">
          <cell r="F4154" t="str">
            <v>ARTESP</v>
          </cell>
          <cell r="J4154">
            <v>5637497.1085999999</v>
          </cell>
          <cell r="L4154" t="str">
            <v>RA de São José do Rio Preto</v>
          </cell>
          <cell r="M4154" t="str">
            <v>Obra Contratada a Iniciar</v>
          </cell>
          <cell r="N4154">
            <v>3.8200000000000216</v>
          </cell>
        </row>
        <row r="4155">
          <cell r="F4155" t="str">
            <v>ARTESP</v>
          </cell>
          <cell r="J4155">
            <v>5637497.1085999999</v>
          </cell>
          <cell r="L4155" t="str">
            <v>RA de São José do Rio Preto</v>
          </cell>
          <cell r="M4155" t="str">
            <v>Obra Contratada a Iniciar</v>
          </cell>
          <cell r="N4155">
            <v>3.8200000000000216</v>
          </cell>
        </row>
        <row r="4156">
          <cell r="F4156" t="str">
            <v>ARTESP</v>
          </cell>
          <cell r="J4156">
            <v>540842.60900000005</v>
          </cell>
          <cell r="L4156" t="str">
            <v>RA de São José do Rio Preto</v>
          </cell>
          <cell r="M4156" t="str">
            <v>Obra Contratada a Iniciar</v>
          </cell>
          <cell r="N4156">
            <v>0.45</v>
          </cell>
        </row>
        <row r="4157">
          <cell r="F4157" t="str">
            <v>ARTESP</v>
          </cell>
          <cell r="J4157">
            <v>540842.60900000005</v>
          </cell>
          <cell r="L4157" t="str">
            <v>RA de São José do Rio Preto</v>
          </cell>
          <cell r="M4157" t="str">
            <v>Obra Contratada a Iniciar</v>
          </cell>
          <cell r="N4157">
            <v>0.45</v>
          </cell>
        </row>
        <row r="4158">
          <cell r="F4158" t="str">
            <v>ARTESP</v>
          </cell>
          <cell r="J4158">
            <v>540842.60900000005</v>
          </cell>
          <cell r="L4158" t="str">
            <v>RA de São José do Rio Preto</v>
          </cell>
          <cell r="M4158" t="str">
            <v>Obra Contratada a Iniciar</v>
          </cell>
          <cell r="N4158">
            <v>0.45</v>
          </cell>
        </row>
        <row r="4159">
          <cell r="F4159" t="str">
            <v>ARTESP</v>
          </cell>
          <cell r="J4159">
            <v>30924298.8026</v>
          </cell>
          <cell r="L4159" t="str">
            <v>RA da Baixada Santista</v>
          </cell>
          <cell r="M4159" t="str">
            <v>Obra Contratada a Iniciar</v>
          </cell>
          <cell r="N4159">
            <v>14</v>
          </cell>
        </row>
        <row r="4160">
          <cell r="F4160" t="str">
            <v>ARTESP</v>
          </cell>
          <cell r="J4160">
            <v>12357826.5691</v>
          </cell>
          <cell r="L4160" t="str">
            <v>RA Central</v>
          </cell>
          <cell r="M4160" t="str">
            <v>Obra Contratada a Iniciar</v>
          </cell>
          <cell r="N4160">
            <v>8.6999999999999886</v>
          </cell>
        </row>
        <row r="4161">
          <cell r="F4161" t="str">
            <v>ARTESP</v>
          </cell>
          <cell r="J4161">
            <v>43181370.919</v>
          </cell>
          <cell r="L4161" t="str">
            <v>RA Central</v>
          </cell>
          <cell r="M4161" t="str">
            <v>Obra Contratada a Iniciar</v>
          </cell>
          <cell r="N4161">
            <v>30.25</v>
          </cell>
        </row>
        <row r="4162">
          <cell r="F4162" t="str">
            <v>ARTESP</v>
          </cell>
          <cell r="J4162">
            <v>43181370.919</v>
          </cell>
          <cell r="L4162" t="str">
            <v>RA Central</v>
          </cell>
          <cell r="M4162" t="str">
            <v>Obra Contratada a Iniciar</v>
          </cell>
          <cell r="N4162">
            <v>30.25</v>
          </cell>
        </row>
        <row r="4163">
          <cell r="F4163" t="str">
            <v>ARTESP</v>
          </cell>
          <cell r="J4163">
            <v>2413454.9079999998</v>
          </cell>
          <cell r="L4163" t="str">
            <v>RA de Bauru</v>
          </cell>
          <cell r="M4163" t="str">
            <v>Obra Contratada a Iniciar</v>
          </cell>
          <cell r="N4163">
            <v>6.1</v>
          </cell>
        </row>
        <row r="4164">
          <cell r="F4164" t="str">
            <v>ARTESP</v>
          </cell>
          <cell r="J4164">
            <v>47082.153100000003</v>
          </cell>
          <cell r="L4164" t="str">
            <v>RA de Bauru</v>
          </cell>
          <cell r="M4164" t="str">
            <v>Obra Contratada a Iniciar</v>
          </cell>
          <cell r="N4164">
            <v>0.11899999999999999</v>
          </cell>
        </row>
        <row r="4165">
          <cell r="F4165" t="str">
            <v>ARTESP</v>
          </cell>
          <cell r="J4165">
            <v>522255.8162</v>
          </cell>
          <cell r="L4165" t="str">
            <v>RA de Bauru</v>
          </cell>
          <cell r="M4165" t="str">
            <v>Obra Contratada a Iniciar</v>
          </cell>
          <cell r="N4165">
            <v>1.32</v>
          </cell>
        </row>
        <row r="4166">
          <cell r="F4166" t="str">
            <v>ARTESP</v>
          </cell>
          <cell r="J4166">
            <v>118694.5037</v>
          </cell>
          <cell r="L4166" t="str">
            <v>RA de Bauru</v>
          </cell>
          <cell r="M4166" t="str">
            <v>Obra Contratada a Iniciar</v>
          </cell>
          <cell r="N4166">
            <v>0.3</v>
          </cell>
        </row>
        <row r="4167">
          <cell r="F4167" t="str">
            <v>ARTESP</v>
          </cell>
          <cell r="J4167">
            <v>185954.7224</v>
          </cell>
          <cell r="L4167" t="str">
            <v>RA de Bauru</v>
          </cell>
          <cell r="M4167" t="str">
            <v>Obra Contratada a Iniciar</v>
          </cell>
          <cell r="N4167">
            <v>0.47</v>
          </cell>
        </row>
        <row r="4168">
          <cell r="F4168" t="str">
            <v>ARTESP</v>
          </cell>
          <cell r="J4168">
            <v>1892781.6851999999</v>
          </cell>
          <cell r="L4168" t="str">
            <v>RA de Bauru</v>
          </cell>
          <cell r="M4168" t="str">
            <v>Obra Contratada a Iniciar</v>
          </cell>
          <cell r="N4168">
            <v>4.7839999999999998</v>
          </cell>
        </row>
        <row r="4169">
          <cell r="F4169" t="str">
            <v>ARTESP</v>
          </cell>
          <cell r="J4169">
            <v>1463898.8785999999</v>
          </cell>
          <cell r="L4169" t="str">
            <v>RA de Araçatuba</v>
          </cell>
          <cell r="M4169" t="str">
            <v>Obra Contratada a Iniciar</v>
          </cell>
          <cell r="N4169">
            <v>3.7</v>
          </cell>
        </row>
        <row r="4170">
          <cell r="F4170" t="str">
            <v>ARTESP</v>
          </cell>
          <cell r="J4170">
            <v>1685461.9521999999</v>
          </cell>
          <cell r="L4170" t="str">
            <v>RA de Bauru</v>
          </cell>
          <cell r="M4170" t="str">
            <v>Obra Contratada a Iniciar</v>
          </cell>
          <cell r="N4170">
            <v>4.26</v>
          </cell>
        </row>
        <row r="4171">
          <cell r="F4171" t="str">
            <v>ARTESP</v>
          </cell>
          <cell r="J4171">
            <v>3394662.8050000002</v>
          </cell>
          <cell r="L4171" t="str">
            <v>RA de Araçatuba</v>
          </cell>
          <cell r="M4171" t="str">
            <v>Obra Contratada a Iniciar</v>
          </cell>
          <cell r="N4171">
            <v>8.58</v>
          </cell>
        </row>
        <row r="4172">
          <cell r="F4172" t="str">
            <v>ARTESP</v>
          </cell>
          <cell r="J4172">
            <v>1068250.5330999999</v>
          </cell>
          <cell r="L4172" t="str">
            <v>RA de Araçatuba</v>
          </cell>
          <cell r="M4172" t="str">
            <v>Obra Contratada a Iniciar</v>
          </cell>
          <cell r="N4172">
            <v>2.7</v>
          </cell>
        </row>
        <row r="4173">
          <cell r="F4173" t="str">
            <v>ARTESP</v>
          </cell>
          <cell r="J4173">
            <v>1313552.5072999999</v>
          </cell>
          <cell r="L4173" t="str">
            <v>RA de Araçatuba</v>
          </cell>
          <cell r="M4173" t="str">
            <v>Obra Contratada a Iniciar</v>
          </cell>
          <cell r="N4173">
            <v>3.32</v>
          </cell>
        </row>
        <row r="4174">
          <cell r="F4174" t="str">
            <v>ARTESP</v>
          </cell>
          <cell r="J4174">
            <v>1032642.182</v>
          </cell>
          <cell r="L4174" t="str">
            <v>RA de Araçatuba</v>
          </cell>
          <cell r="M4174" t="str">
            <v>Obra Contratada a Iniciar</v>
          </cell>
          <cell r="N4174">
            <v>2.61</v>
          </cell>
        </row>
        <row r="4175">
          <cell r="F4175" t="str">
            <v>ARTESP</v>
          </cell>
          <cell r="J4175">
            <v>2848668.0880999998</v>
          </cell>
          <cell r="L4175" t="str">
            <v>RA de Araçatuba</v>
          </cell>
          <cell r="M4175" t="str">
            <v>Obra Contratada a Iniciar</v>
          </cell>
          <cell r="N4175">
            <v>7.2</v>
          </cell>
        </row>
        <row r="4176">
          <cell r="F4176" t="str">
            <v>ARTESP</v>
          </cell>
          <cell r="J4176">
            <v>2191891.8344999999</v>
          </cell>
          <cell r="L4176" t="str">
            <v>RA de Araçatuba</v>
          </cell>
          <cell r="M4176" t="str">
            <v>Obra Contratada a Iniciar</v>
          </cell>
          <cell r="N4176">
            <v>5.54</v>
          </cell>
        </row>
        <row r="4177">
          <cell r="F4177" t="str">
            <v>ARTESP</v>
          </cell>
          <cell r="J4177">
            <v>237389.0073</v>
          </cell>
          <cell r="L4177" t="str">
            <v>RA de Araçatuba</v>
          </cell>
          <cell r="M4177" t="str">
            <v>Obra Contratada a Iniciar</v>
          </cell>
          <cell r="N4177">
            <v>0.6</v>
          </cell>
        </row>
        <row r="4178">
          <cell r="F4178" t="str">
            <v>ARTESP</v>
          </cell>
          <cell r="J4178">
            <v>2809103.2535999999</v>
          </cell>
          <cell r="L4178" t="str">
            <v>RA de Araçatuba</v>
          </cell>
          <cell r="M4178" t="str">
            <v>Obra Contratada a Iniciar</v>
          </cell>
          <cell r="N4178">
            <v>7.1</v>
          </cell>
        </row>
        <row r="4179">
          <cell r="F4179" t="str">
            <v>ARTESP</v>
          </cell>
          <cell r="J4179">
            <v>2243326.1194000002</v>
          </cell>
          <cell r="L4179" t="str">
            <v>RA de Araçatuba</v>
          </cell>
          <cell r="M4179" t="str">
            <v>Obra Contratada a Iniciar</v>
          </cell>
          <cell r="N4179">
            <v>5.67</v>
          </cell>
        </row>
        <row r="4180">
          <cell r="F4180" t="str">
            <v>ARTESP</v>
          </cell>
          <cell r="J4180">
            <v>237389.0073</v>
          </cell>
          <cell r="L4180" t="str">
            <v>RA de Araçatuba</v>
          </cell>
          <cell r="M4180" t="str">
            <v>Em Execução</v>
          </cell>
          <cell r="N4180">
            <v>0.6</v>
          </cell>
        </row>
        <row r="4181">
          <cell r="F4181" t="str">
            <v>ARTESP</v>
          </cell>
          <cell r="J4181">
            <v>4981688.9770999998</v>
          </cell>
          <cell r="L4181" t="str">
            <v>RA de Araçatuba</v>
          </cell>
          <cell r="M4181" t="str">
            <v>Obra Contratada a Iniciar</v>
          </cell>
          <cell r="N4181">
            <v>1.2999999999999545</v>
          </cell>
        </row>
        <row r="4182">
          <cell r="F4182" t="str">
            <v>ARTESP</v>
          </cell>
          <cell r="J4182">
            <v>3077006.5649999999</v>
          </cell>
          <cell r="L4182" t="str">
            <v>RA de Araçatuba</v>
          </cell>
          <cell r="M4182" t="str">
            <v>Obra Contratada a Iniciar</v>
          </cell>
          <cell r="N4182">
            <v>1.1699999999999591</v>
          </cell>
        </row>
        <row r="4183">
          <cell r="F4183" t="str">
            <v>ARTESP</v>
          </cell>
          <cell r="J4183">
            <v>43181370.919</v>
          </cell>
          <cell r="L4183" t="str">
            <v>RA Central</v>
          </cell>
          <cell r="M4183" t="str">
            <v>Obra Contratada a Iniciar</v>
          </cell>
          <cell r="N4183">
            <v>30.25</v>
          </cell>
        </row>
        <row r="4184">
          <cell r="F4184" t="str">
            <v>ARTESP</v>
          </cell>
          <cell r="J4184">
            <v>43181370.919</v>
          </cell>
          <cell r="L4184" t="str">
            <v>RA Central</v>
          </cell>
          <cell r="M4184" t="str">
            <v>Obra Contratada a Iniciar</v>
          </cell>
          <cell r="N4184">
            <v>30.25</v>
          </cell>
        </row>
        <row r="4185">
          <cell r="F4185" t="str">
            <v>ARTESP</v>
          </cell>
          <cell r="J4185">
            <v>6759093.4375999998</v>
          </cell>
          <cell r="L4185" t="str">
            <v>RA de Barretos</v>
          </cell>
          <cell r="M4185" t="str">
            <v>Obra Contratada a Iniciar</v>
          </cell>
          <cell r="N4185">
            <v>4.5800000000000125</v>
          </cell>
        </row>
        <row r="4186">
          <cell r="F4186" t="str">
            <v>ARTESP</v>
          </cell>
          <cell r="J4186">
            <v>6759093.4375999998</v>
          </cell>
          <cell r="L4186" t="str">
            <v>RA de Barretos</v>
          </cell>
          <cell r="M4186" t="str">
            <v>Obra Contratada a Iniciar</v>
          </cell>
          <cell r="N4186">
            <v>4.5800000000000125</v>
          </cell>
        </row>
        <row r="4187">
          <cell r="F4187" t="str">
            <v>ARTESP</v>
          </cell>
          <cell r="J4187">
            <v>6759093.4375999998</v>
          </cell>
          <cell r="L4187" t="str">
            <v>RA de Barretos</v>
          </cell>
          <cell r="M4187" t="str">
            <v>Obra Contratada a Iniciar</v>
          </cell>
          <cell r="N4187">
            <v>4.5800000000000125</v>
          </cell>
        </row>
        <row r="4188">
          <cell r="F4188" t="str">
            <v>ARTESP</v>
          </cell>
          <cell r="J4188">
            <v>2538349.4421999999</v>
          </cell>
          <cell r="L4188" t="str">
            <v>RA de Barretos</v>
          </cell>
          <cell r="M4188" t="str">
            <v>Obra Contratada a Iniciar</v>
          </cell>
          <cell r="N4188">
            <v>1.7199999999999989</v>
          </cell>
        </row>
        <row r="4189">
          <cell r="F4189" t="str">
            <v>ARTESP</v>
          </cell>
          <cell r="J4189">
            <v>2538349.4421999999</v>
          </cell>
          <cell r="L4189" t="str">
            <v>RA de Barretos</v>
          </cell>
          <cell r="M4189" t="str">
            <v>Obra Contratada a Iniciar</v>
          </cell>
          <cell r="N4189">
            <v>1.7199999999999989</v>
          </cell>
        </row>
        <row r="4190">
          <cell r="F4190" t="str">
            <v>ARTESP</v>
          </cell>
          <cell r="J4190">
            <v>108168.5696</v>
          </cell>
          <cell r="L4190" t="str">
            <v>RA de São José do Rio Preto</v>
          </cell>
          <cell r="M4190" t="str">
            <v>Obra Contratada a Iniciar</v>
          </cell>
          <cell r="N4190">
            <v>0.9</v>
          </cell>
        </row>
        <row r="4191">
          <cell r="F4191" t="str">
            <v>ARTESP</v>
          </cell>
          <cell r="J4191">
            <v>108168.5696</v>
          </cell>
          <cell r="L4191" t="str">
            <v>RA de São José do Rio Preto</v>
          </cell>
          <cell r="M4191" t="str">
            <v>Obra Contratada a Iniciar</v>
          </cell>
          <cell r="N4191">
            <v>0.09</v>
          </cell>
        </row>
        <row r="4192">
          <cell r="F4192" t="str">
            <v>ARTESP</v>
          </cell>
          <cell r="J4192">
            <v>3693143.4844999998</v>
          </cell>
          <cell r="L4192" t="str">
            <v>RA de Ribeirão Preto</v>
          </cell>
          <cell r="M4192" t="str">
            <v>Obra Contratada a Iniciar</v>
          </cell>
          <cell r="N4192">
            <v>74.530000000000015</v>
          </cell>
        </row>
        <row r="4193">
          <cell r="F4193" t="str">
            <v>ARTESP</v>
          </cell>
          <cell r="J4193">
            <v>22894401.3739</v>
          </cell>
          <cell r="L4193" t="str">
            <v>RA Central</v>
          </cell>
          <cell r="M4193" t="str">
            <v>Obra Contratada a Iniciar</v>
          </cell>
          <cell r="N4193">
            <v>11.97999999999996</v>
          </cell>
        </row>
        <row r="4194">
          <cell r="F4194" t="str">
            <v>ARTESP</v>
          </cell>
          <cell r="J4194">
            <v>108168.5696</v>
          </cell>
          <cell r="L4194" t="str">
            <v>RA de São José do Rio Preto</v>
          </cell>
          <cell r="M4194" t="str">
            <v>Obra Contratada a Iniciar</v>
          </cell>
          <cell r="N4194">
            <v>0.09</v>
          </cell>
        </row>
        <row r="4195">
          <cell r="F4195" t="str">
            <v>ARTESP</v>
          </cell>
          <cell r="J4195">
            <v>15117701.5735</v>
          </cell>
          <cell r="L4195" t="str">
            <v>RA de Araçatuba</v>
          </cell>
          <cell r="M4195" t="str">
            <v>Obra Contratada a Iniciar</v>
          </cell>
          <cell r="N4195">
            <v>4.7</v>
          </cell>
        </row>
        <row r="4196">
          <cell r="F4196" t="str">
            <v>ARTESP</v>
          </cell>
          <cell r="J4196">
            <v>27107819.760699999</v>
          </cell>
          <cell r="L4196" t="str">
            <v>RA de Bauru</v>
          </cell>
          <cell r="M4196" t="str">
            <v>Obra Contratada a Iniciar</v>
          </cell>
          <cell r="N4196">
            <v>7</v>
          </cell>
        </row>
        <row r="4197">
          <cell r="F4197" t="str">
            <v>ARTESP</v>
          </cell>
          <cell r="J4197">
            <v>23895346.5539</v>
          </cell>
          <cell r="L4197" t="str">
            <v>RA de Bauru</v>
          </cell>
          <cell r="M4197" t="str">
            <v>Obra Contratada a Iniciar</v>
          </cell>
          <cell r="N4197">
            <v>7</v>
          </cell>
        </row>
        <row r="4198">
          <cell r="F4198" t="str">
            <v>ARTESP</v>
          </cell>
          <cell r="J4198">
            <v>7212692.9353999998</v>
          </cell>
          <cell r="L4198" t="str">
            <v>RA de Araçatuba</v>
          </cell>
          <cell r="M4198" t="str">
            <v>Obra Contratada a Iniciar</v>
          </cell>
          <cell r="N4198">
            <v>1.4700000000000273</v>
          </cell>
        </row>
        <row r="4199">
          <cell r="F4199" t="str">
            <v>ARTESP</v>
          </cell>
          <cell r="J4199">
            <v>3018986.2703</v>
          </cell>
          <cell r="L4199" t="str">
            <v>RA de Araçatuba</v>
          </cell>
          <cell r="M4199" t="str">
            <v>Obra Contratada a Iniciar</v>
          </cell>
          <cell r="N4199">
            <v>1.1699999999999591</v>
          </cell>
        </row>
        <row r="4200">
          <cell r="F4200" t="str">
            <v>ARTESP</v>
          </cell>
          <cell r="J4200">
            <v>11407814.6984</v>
          </cell>
          <cell r="L4200" t="str">
            <v>RA de São José do Rio Preto</v>
          </cell>
          <cell r="M4200" t="str">
            <v>Obra Contratada a Iniciar</v>
          </cell>
          <cell r="N4200">
            <v>7.7299999999999907</v>
          </cell>
        </row>
        <row r="4201">
          <cell r="F4201" t="str">
            <v>ARTESP</v>
          </cell>
          <cell r="J4201">
            <v>29043440.431899998</v>
          </cell>
          <cell r="L4201" t="str">
            <v>RA de São José do Rio Preto</v>
          </cell>
          <cell r="M4201" t="str">
            <v>Obra Contratada a Iniciar</v>
          </cell>
          <cell r="N4201">
            <v>19.680000000000007</v>
          </cell>
        </row>
        <row r="4202">
          <cell r="F4202" t="str">
            <v>ARTESP</v>
          </cell>
          <cell r="J4202">
            <v>5011764.4347999999</v>
          </cell>
          <cell r="L4202" t="str">
            <v>RA de São José do Rio Preto</v>
          </cell>
          <cell r="M4202" t="str">
            <v>Obra Contratada a Iniciar</v>
          </cell>
          <cell r="N4202">
            <v>3.3959999999999866</v>
          </cell>
        </row>
        <row r="4203">
          <cell r="F4203" t="str">
            <v>ARTESP</v>
          </cell>
          <cell r="J4203">
            <v>29043440.431899998</v>
          </cell>
          <cell r="L4203" t="str">
            <v>RA de São José do Rio Preto</v>
          </cell>
          <cell r="M4203" t="str">
            <v>Obra Contratada a Iniciar</v>
          </cell>
          <cell r="N4203">
            <v>19.680000000000007</v>
          </cell>
        </row>
        <row r="4204">
          <cell r="F4204" t="str">
            <v>ARTESP</v>
          </cell>
          <cell r="J4204">
            <v>20257149.7962</v>
          </cell>
          <cell r="L4204" t="str">
            <v>RA Central</v>
          </cell>
          <cell r="M4204" t="str">
            <v>Obra Contratada a Iniciar</v>
          </cell>
          <cell r="N4204">
            <v>10.600000000000025</v>
          </cell>
        </row>
        <row r="4205">
          <cell r="F4205" t="str">
            <v>ARTESP</v>
          </cell>
          <cell r="J4205">
            <v>20257149.7962</v>
          </cell>
          <cell r="L4205" t="str">
            <v>RA Central</v>
          </cell>
          <cell r="M4205" t="str">
            <v>Obra Contratada a Iniciar</v>
          </cell>
          <cell r="N4205">
            <v>10.600000000000025</v>
          </cell>
        </row>
        <row r="4206">
          <cell r="F4206" t="str">
            <v>ARTESP</v>
          </cell>
          <cell r="J4206">
            <v>20257149.7962</v>
          </cell>
          <cell r="L4206" t="str">
            <v>RA Central</v>
          </cell>
          <cell r="M4206" t="str">
            <v>Obra Contratada a Iniciar</v>
          </cell>
          <cell r="N4206">
            <v>10.600000000000025</v>
          </cell>
        </row>
        <row r="4207">
          <cell r="F4207" t="str">
            <v>ARTESP</v>
          </cell>
          <cell r="J4207">
            <v>5981592.3820000002</v>
          </cell>
          <cell r="L4207" t="str">
            <v>RA Central</v>
          </cell>
          <cell r="M4207" t="str">
            <v>Obra Contratada a Iniciar</v>
          </cell>
          <cell r="N4207">
            <v>3.1299999999999955</v>
          </cell>
        </row>
        <row r="4208">
          <cell r="F4208" t="str">
            <v>ARTESP</v>
          </cell>
          <cell r="J4208">
            <v>5981592.3820000002</v>
          </cell>
          <cell r="L4208" t="str">
            <v>RA Central</v>
          </cell>
          <cell r="M4208" t="str">
            <v>Obra Contratada a Iniciar</v>
          </cell>
          <cell r="N4208">
            <v>3.1299999999999955</v>
          </cell>
        </row>
        <row r="4209">
          <cell r="F4209" t="str">
            <v>ARTESP</v>
          </cell>
          <cell r="J4209">
            <v>5981592.3820000002</v>
          </cell>
          <cell r="L4209" t="str">
            <v>RA Central</v>
          </cell>
          <cell r="M4209" t="str">
            <v>Obra Contratada a Iniciar</v>
          </cell>
          <cell r="N4209">
            <v>3.1299999999999955</v>
          </cell>
        </row>
        <row r="4210">
          <cell r="F4210" t="str">
            <v>ARTESP</v>
          </cell>
          <cell r="J4210">
            <v>29043440.431899998</v>
          </cell>
          <cell r="L4210" t="str">
            <v>RA de São José do Rio Preto</v>
          </cell>
          <cell r="M4210" t="str">
            <v>Obra Contratada a Iniciar</v>
          </cell>
          <cell r="N4210">
            <v>19.680000000000007</v>
          </cell>
        </row>
        <row r="4211">
          <cell r="F4211" t="str">
            <v>ARTESP</v>
          </cell>
          <cell r="J4211">
            <v>28092462.421599999</v>
          </cell>
          <cell r="L4211" t="str">
            <v>RA Central</v>
          </cell>
          <cell r="M4211" t="str">
            <v>Obra Contratada a Iniciar</v>
          </cell>
          <cell r="N4211">
            <v>14.699999999999989</v>
          </cell>
        </row>
        <row r="4212">
          <cell r="F4212" t="str">
            <v>ARTESP</v>
          </cell>
          <cell r="J4212">
            <v>9306822.5698000006</v>
          </cell>
          <cell r="L4212" t="str">
            <v>RA Central</v>
          </cell>
          <cell r="M4212" t="str">
            <v>Obra Contratada a Iniciar</v>
          </cell>
          <cell r="N4212">
            <v>4.8700000000000045</v>
          </cell>
        </row>
        <row r="4213">
          <cell r="F4213" t="str">
            <v>ARTESP</v>
          </cell>
          <cell r="J4213">
            <v>9306822.5698000006</v>
          </cell>
          <cell r="L4213" t="str">
            <v>RA Central</v>
          </cell>
          <cell r="M4213" t="str">
            <v>Obra Contratada a Iniciar</v>
          </cell>
          <cell r="N4213">
            <v>4.8700000000000045</v>
          </cell>
        </row>
        <row r="4214">
          <cell r="F4214" t="str">
            <v>ARTESP</v>
          </cell>
          <cell r="J4214">
            <v>9306822.5698000006</v>
          </cell>
          <cell r="L4214" t="str">
            <v>RA Central</v>
          </cell>
          <cell r="M4214" t="str">
            <v>Obra Contratada a Iniciar</v>
          </cell>
          <cell r="N4214">
            <v>4.8700000000000045</v>
          </cell>
        </row>
        <row r="4215">
          <cell r="F4215" t="str">
            <v>ARTESP</v>
          </cell>
          <cell r="J4215">
            <v>14180004.8095</v>
          </cell>
          <cell r="L4215" t="str">
            <v>RA Central</v>
          </cell>
          <cell r="M4215" t="str">
            <v>Obra Contratada a Iniciar</v>
          </cell>
          <cell r="N4215">
            <v>7.4200000000000159</v>
          </cell>
        </row>
        <row r="4216">
          <cell r="F4216" t="str">
            <v>ARTESP</v>
          </cell>
          <cell r="J4216">
            <v>14180004.8095</v>
          </cell>
          <cell r="L4216" t="str">
            <v>RA Central</v>
          </cell>
          <cell r="M4216" t="str">
            <v>Obra Contratada a Iniciar</v>
          </cell>
          <cell r="N4216">
            <v>7.4200000000000159</v>
          </cell>
        </row>
        <row r="4217">
          <cell r="F4217" t="str">
            <v>ARTESP</v>
          </cell>
          <cell r="J4217">
            <v>14180004.8095</v>
          </cell>
          <cell r="L4217" t="str">
            <v>RA Central</v>
          </cell>
          <cell r="M4217" t="str">
            <v>Obra Contratada a Iniciar</v>
          </cell>
          <cell r="N4217">
            <v>7.4200000000000159</v>
          </cell>
        </row>
        <row r="4218">
          <cell r="F4218" t="str">
            <v>ARTESP</v>
          </cell>
          <cell r="J4218">
            <v>26754726.076000001</v>
          </cell>
          <cell r="L4218" t="str">
            <v>RA Central</v>
          </cell>
          <cell r="M4218" t="str">
            <v>Obra Contratada a Iniciar</v>
          </cell>
          <cell r="N4218">
            <v>14</v>
          </cell>
        </row>
        <row r="4219">
          <cell r="F4219" t="str">
            <v>ARTESP</v>
          </cell>
          <cell r="J4219">
            <v>4546314.7635000004</v>
          </cell>
          <cell r="L4219" t="str">
            <v>RA Central</v>
          </cell>
          <cell r="M4219" t="str">
            <v>Obra Contratada a Iniciar</v>
          </cell>
          <cell r="N4219">
            <v>0.14999999999997726</v>
          </cell>
        </row>
        <row r="4220">
          <cell r="F4220" t="str">
            <v>ARTESP</v>
          </cell>
          <cell r="J4220">
            <v>9306822.5698000006</v>
          </cell>
          <cell r="L4220" t="str">
            <v>RA Central</v>
          </cell>
          <cell r="M4220" t="str">
            <v>Obra Contratada a Iniciar</v>
          </cell>
          <cell r="N4220">
            <v>4.8700000000000045</v>
          </cell>
        </row>
        <row r="4221">
          <cell r="F4221" t="str">
            <v>ARTESP</v>
          </cell>
          <cell r="J4221">
            <v>28092462.421599999</v>
          </cell>
          <cell r="L4221" t="str">
            <v>RA Central</v>
          </cell>
          <cell r="M4221" t="str">
            <v>Obra Contratada a Iniciar</v>
          </cell>
          <cell r="N4221">
            <v>14.699999999999989</v>
          </cell>
        </row>
        <row r="4222">
          <cell r="F4222" t="str">
            <v>ARTESP</v>
          </cell>
          <cell r="J4222">
            <v>28092462.421599999</v>
          </cell>
          <cell r="L4222" t="str">
            <v>RA Central</v>
          </cell>
          <cell r="M4222" t="str">
            <v>Obra Contratada a Iniciar</v>
          </cell>
          <cell r="N4222">
            <v>14.699999999999989</v>
          </cell>
        </row>
        <row r="4223">
          <cell r="F4223" t="str">
            <v>ARTESP</v>
          </cell>
          <cell r="J4223">
            <v>49496243.2346</v>
          </cell>
          <cell r="L4223" t="str">
            <v>RA Central</v>
          </cell>
          <cell r="M4223" t="str">
            <v>Obra Contratada a Iniciar</v>
          </cell>
          <cell r="N4223">
            <v>25.899999999999977</v>
          </cell>
        </row>
        <row r="4224">
          <cell r="F4224" t="str">
            <v>ARTESP</v>
          </cell>
          <cell r="J4224">
            <v>112855254.53730001</v>
          </cell>
          <cell r="L4224" t="str">
            <v>Região Metropolitana de São Paulo</v>
          </cell>
          <cell r="M4224" t="str">
            <v>Concluído</v>
          </cell>
          <cell r="N4224">
            <v>30.3</v>
          </cell>
        </row>
        <row r="4225">
          <cell r="F4225" t="str">
            <v>ARTESP</v>
          </cell>
          <cell r="J4225">
            <v>62511334.269599997</v>
          </cell>
          <cell r="L4225" t="str">
            <v>RA da Baixada Santista</v>
          </cell>
          <cell r="M4225" t="str">
            <v>Obra Contratada a Iniciar</v>
          </cell>
          <cell r="N4225">
            <v>22.199999999999989</v>
          </cell>
        </row>
        <row r="4226">
          <cell r="F4226" t="str">
            <v>ARTESP</v>
          </cell>
          <cell r="J4226">
            <v>62548077.648500003</v>
          </cell>
          <cell r="L4226" t="str">
            <v>RA da Baixada Santista</v>
          </cell>
          <cell r="M4226" t="str">
            <v>Obra Contratada a Iniciar</v>
          </cell>
          <cell r="N4226">
            <v>21.949999999999989</v>
          </cell>
        </row>
        <row r="4227">
          <cell r="F4227" t="str">
            <v>ARTESP</v>
          </cell>
          <cell r="J4227">
            <v>2740296.2741999999</v>
          </cell>
          <cell r="L4227" t="str">
            <v>RA de São José do Rio Preto</v>
          </cell>
          <cell r="M4227" t="str">
            <v>Obra Contratada a Iniciar</v>
          </cell>
          <cell r="N4227">
            <v>1.2000000000000173</v>
          </cell>
        </row>
        <row r="4228">
          <cell r="F4228" t="str">
            <v>ARTESP</v>
          </cell>
          <cell r="J4228">
            <v>2740296.2741999999</v>
          </cell>
          <cell r="L4228" t="str">
            <v>RA Central</v>
          </cell>
          <cell r="M4228" t="str">
            <v>Obra Contratada a Iniciar</v>
          </cell>
          <cell r="N4228">
            <v>1.0999999999999943</v>
          </cell>
        </row>
        <row r="4229">
          <cell r="F4229" t="str">
            <v>ARTESP</v>
          </cell>
          <cell r="J4229">
            <v>2740296.2741999999</v>
          </cell>
          <cell r="L4229" t="str">
            <v>RA de São José do Rio Preto</v>
          </cell>
          <cell r="M4229" t="str">
            <v>Obra Contratada a Iniciar</v>
          </cell>
          <cell r="N4229">
            <v>3.8200000000000216</v>
          </cell>
        </row>
        <row r="4230">
          <cell r="F4230" t="str">
            <v>ARTESP</v>
          </cell>
          <cell r="J4230">
            <v>2740296.2741999999</v>
          </cell>
          <cell r="L4230" t="str">
            <v>RA de Ribeirão Preto</v>
          </cell>
          <cell r="M4230" t="str">
            <v>Obra Contratada a Iniciar</v>
          </cell>
          <cell r="N4230">
            <v>4.5</v>
          </cell>
        </row>
        <row r="4231">
          <cell r="F4231" t="str">
            <v>ARTESP</v>
          </cell>
          <cell r="J4231">
            <v>2740296.2741999999</v>
          </cell>
          <cell r="L4231" t="str">
            <v>RA Central</v>
          </cell>
          <cell r="M4231" t="str">
            <v>Obra Contratada a Iniciar</v>
          </cell>
          <cell r="N4231">
            <v>5.4299999999999784</v>
          </cell>
        </row>
        <row r="4232">
          <cell r="F4232" t="str">
            <v>ARTESP</v>
          </cell>
          <cell r="J4232">
            <v>2740296.2741999999</v>
          </cell>
          <cell r="L4232" t="str">
            <v>RA Central</v>
          </cell>
          <cell r="M4232" t="str">
            <v>Obra Contratada a Iniciar</v>
          </cell>
          <cell r="N4232">
            <v>1.3499999999999659</v>
          </cell>
        </row>
        <row r="4233">
          <cell r="F4233" t="str">
            <v>ARTESP</v>
          </cell>
          <cell r="J4233">
            <v>2740296.2741999999</v>
          </cell>
          <cell r="L4233" t="str">
            <v>RA Central</v>
          </cell>
          <cell r="M4233" t="str">
            <v>Obra Contratada a Iniciar</v>
          </cell>
          <cell r="N4233">
            <v>4.7200000000000273</v>
          </cell>
        </row>
        <row r="4234">
          <cell r="F4234" t="str">
            <v>ARTESP</v>
          </cell>
          <cell r="J4234">
            <v>2740296.2741999999</v>
          </cell>
          <cell r="L4234" t="str">
            <v>RA de Barretos</v>
          </cell>
          <cell r="M4234" t="str">
            <v>Obra Contratada a Iniciar</v>
          </cell>
          <cell r="N4234">
            <v>2.7599999999999909</v>
          </cell>
        </row>
        <row r="4235">
          <cell r="F4235" t="str">
            <v>ARTESP</v>
          </cell>
          <cell r="J4235">
            <v>2740296.2741999999</v>
          </cell>
          <cell r="L4235" t="str">
            <v>RA de Barretos</v>
          </cell>
          <cell r="M4235" t="str">
            <v>Obra Contratada a Iniciar</v>
          </cell>
          <cell r="N4235">
            <v>3.6899999999999977</v>
          </cell>
        </row>
        <row r="4236">
          <cell r="F4236" t="str">
            <v>ARTESP</v>
          </cell>
          <cell r="J4236">
            <v>20257149.7962</v>
          </cell>
          <cell r="L4236" t="str">
            <v>RA Central</v>
          </cell>
          <cell r="M4236" t="str">
            <v>Obra Contratada a Iniciar</v>
          </cell>
          <cell r="N4236">
            <v>10.600000000000025</v>
          </cell>
        </row>
        <row r="4237">
          <cell r="F4237" t="str">
            <v>ARTESP</v>
          </cell>
          <cell r="J4237">
            <v>26754726.076000001</v>
          </cell>
          <cell r="L4237" t="str">
            <v>RA Central</v>
          </cell>
          <cell r="M4237" t="str">
            <v>Obra Contratada a Iniciar</v>
          </cell>
          <cell r="N4237">
            <v>14</v>
          </cell>
        </row>
        <row r="4238">
          <cell r="F4238" t="str">
            <v>ARTESP</v>
          </cell>
          <cell r="J4238">
            <v>26754726.076000001</v>
          </cell>
          <cell r="L4238" t="str">
            <v>RA Central</v>
          </cell>
          <cell r="M4238" t="str">
            <v>Obra Contratada a Iniciar</v>
          </cell>
          <cell r="N4238">
            <v>14</v>
          </cell>
        </row>
        <row r="4239">
          <cell r="F4239" t="str">
            <v>ARTESP</v>
          </cell>
          <cell r="J4239">
            <v>49496243.2346</v>
          </cell>
          <cell r="L4239" t="str">
            <v>RA Central</v>
          </cell>
          <cell r="M4239" t="str">
            <v>Obra Contratada a Iniciar</v>
          </cell>
          <cell r="N4239">
            <v>25.899999999999977</v>
          </cell>
        </row>
        <row r="4240">
          <cell r="F4240" t="str">
            <v>ARTESP</v>
          </cell>
          <cell r="J4240">
            <v>49496243.2346</v>
          </cell>
          <cell r="L4240" t="str">
            <v>RA Central</v>
          </cell>
          <cell r="M4240" t="str">
            <v>Obra Contratada a Iniciar</v>
          </cell>
          <cell r="N4240">
            <v>25.899999999999977</v>
          </cell>
        </row>
        <row r="4241">
          <cell r="F4241" t="str">
            <v>ARTESP</v>
          </cell>
          <cell r="J4241">
            <v>18185258.695700001</v>
          </cell>
          <cell r="L4241" t="str">
            <v>RA Central</v>
          </cell>
          <cell r="M4241" t="str">
            <v>Obra Contratada a Iniciar</v>
          </cell>
          <cell r="N4241">
            <v>6.5999999999999943</v>
          </cell>
        </row>
        <row r="4242">
          <cell r="F4242" t="str">
            <v>ARTESP</v>
          </cell>
          <cell r="J4242">
            <v>670693.70719999995</v>
          </cell>
          <cell r="L4242" t="str">
            <v>RA de Barretos</v>
          </cell>
          <cell r="M4242" t="str">
            <v>Obra Contratada a Iniciar</v>
          </cell>
          <cell r="N4242">
            <v>44.1</v>
          </cell>
        </row>
        <row r="4243">
          <cell r="F4243" t="str">
            <v>ARTESP</v>
          </cell>
          <cell r="J4243">
            <v>5981592.3820000002</v>
          </cell>
          <cell r="L4243" t="str">
            <v>RA Central</v>
          </cell>
          <cell r="M4243" t="str">
            <v>Obra Contratada a Iniciar</v>
          </cell>
          <cell r="N4243">
            <v>3.1299999999999955</v>
          </cell>
        </row>
        <row r="4244">
          <cell r="F4244" t="str">
            <v>ARTESP</v>
          </cell>
          <cell r="J4244">
            <v>9092629.4076000005</v>
          </cell>
          <cell r="L4244" t="str">
            <v>RA Central</v>
          </cell>
          <cell r="M4244" t="str">
            <v>Obra Contratada a Iniciar</v>
          </cell>
          <cell r="N4244">
            <v>7.4200000000000159</v>
          </cell>
        </row>
        <row r="4245">
          <cell r="F4245" t="str">
            <v>ARTESP</v>
          </cell>
          <cell r="J4245">
            <v>72967810.219699994</v>
          </cell>
          <cell r="L4245" t="str">
            <v>RA Central</v>
          </cell>
          <cell r="M4245" t="str">
            <v>Obra Contratada a Iniciar</v>
          </cell>
          <cell r="N4245">
            <v>8.6999999999999886</v>
          </cell>
        </row>
        <row r="4246">
          <cell r="F4246" t="str">
            <v>ARTESP</v>
          </cell>
          <cell r="J4246">
            <v>253770258.73989999</v>
          </cell>
          <cell r="L4246" t="str">
            <v>RA Central</v>
          </cell>
          <cell r="M4246" t="str">
            <v>Obra Contratada a Iniciar</v>
          </cell>
          <cell r="N4246">
            <v>30.300000000000011</v>
          </cell>
        </row>
        <row r="4247">
          <cell r="F4247" t="str">
            <v>ARTESP</v>
          </cell>
          <cell r="J4247">
            <v>165055983.04269999</v>
          </cell>
          <cell r="L4247" t="str">
            <v>RA de São José do Rio Preto</v>
          </cell>
          <cell r="M4247" t="str">
            <v>Obra Contratada a Iniciar</v>
          </cell>
          <cell r="N4247">
            <v>19.699999999999989</v>
          </cell>
        </row>
        <row r="4248">
          <cell r="F4248" t="str">
            <v>ARTESP</v>
          </cell>
          <cell r="J4248">
            <v>64829496.048</v>
          </cell>
          <cell r="L4248" t="str">
            <v>RA de São José do Rio Preto</v>
          </cell>
          <cell r="M4248" t="str">
            <v>Obra Contratada a Iniciar</v>
          </cell>
          <cell r="N4248">
            <v>7.8000000000000114</v>
          </cell>
        </row>
        <row r="4249">
          <cell r="F4249" t="str">
            <v>ARTESP</v>
          </cell>
          <cell r="J4249">
            <v>183000950.7405</v>
          </cell>
          <cell r="L4249" t="str">
            <v>RA Central</v>
          </cell>
          <cell r="M4249" t="str">
            <v>Obra Contratada a Iniciar</v>
          </cell>
          <cell r="N4249">
            <v>25.899999999999977</v>
          </cell>
        </row>
        <row r="4250">
          <cell r="F4250" t="str">
            <v>ARTESP</v>
          </cell>
          <cell r="J4250">
            <v>8478808.5529999994</v>
          </cell>
          <cell r="L4250" t="str">
            <v>RA Central</v>
          </cell>
          <cell r="M4250" t="str">
            <v>Obra Contratada a Iniciar</v>
          </cell>
          <cell r="N4250">
            <v>1.2000000000000457</v>
          </cell>
        </row>
        <row r="4251">
          <cell r="F4251" t="str">
            <v>ARTESP</v>
          </cell>
          <cell r="J4251">
            <v>9849441.6713999994</v>
          </cell>
          <cell r="L4251" t="str">
            <v>RA Central</v>
          </cell>
          <cell r="M4251" t="str">
            <v>Obra Contratada a Iniciar</v>
          </cell>
          <cell r="N4251">
            <v>3.3999999999999773</v>
          </cell>
        </row>
        <row r="4252">
          <cell r="F4252" t="str">
            <v>ARTESP</v>
          </cell>
          <cell r="J4252">
            <v>22894401.3739</v>
          </cell>
          <cell r="L4252" t="str">
            <v>RA Central</v>
          </cell>
          <cell r="M4252" t="str">
            <v>Obra Contratada a Iniciar</v>
          </cell>
          <cell r="N4252">
            <v>11.97999999999996</v>
          </cell>
        </row>
        <row r="4253">
          <cell r="F4253" t="str">
            <v>ARTESP</v>
          </cell>
          <cell r="J4253">
            <v>5678446.9961000001</v>
          </cell>
          <cell r="L4253" t="str">
            <v>RA de Barretos</v>
          </cell>
          <cell r="M4253" t="str">
            <v>Obra Contratada a Iniciar</v>
          </cell>
          <cell r="N4253">
            <v>0.59999999999999432</v>
          </cell>
        </row>
        <row r="4254">
          <cell r="F4254" t="str">
            <v>ARTESP</v>
          </cell>
          <cell r="J4254">
            <v>4546314.7635000004</v>
          </cell>
          <cell r="L4254" t="str">
            <v>RA de São José do Rio Preto</v>
          </cell>
          <cell r="M4254" t="str">
            <v>Obra Contratada a Iniciar</v>
          </cell>
          <cell r="N4254">
            <v>2.8199999999999932</v>
          </cell>
        </row>
        <row r="4255">
          <cell r="F4255" t="str">
            <v>ARTESP</v>
          </cell>
          <cell r="J4255">
            <v>14180004.8095</v>
          </cell>
          <cell r="L4255" t="str">
            <v>RA Central</v>
          </cell>
          <cell r="M4255" t="str">
            <v>Obra Contratada a Iniciar</v>
          </cell>
          <cell r="N4255">
            <v>7.4200000000000159</v>
          </cell>
        </row>
        <row r="4256">
          <cell r="F4256" t="str">
            <v>ARTESP</v>
          </cell>
          <cell r="J4256">
            <v>22894401.3739</v>
          </cell>
          <cell r="L4256" t="str">
            <v>RA Central</v>
          </cell>
          <cell r="M4256" t="str">
            <v>Obra Contratada a Iniciar</v>
          </cell>
          <cell r="N4256">
            <v>11.97999999999996</v>
          </cell>
        </row>
        <row r="4257">
          <cell r="F4257" t="str">
            <v>ARTESP</v>
          </cell>
          <cell r="J4257">
            <v>25168030.236900002</v>
          </cell>
          <cell r="L4257" t="str">
            <v>RA de São José do Rio Preto</v>
          </cell>
          <cell r="M4257" t="str">
            <v>Obra Contratada a Iniciar</v>
          </cell>
          <cell r="N4257">
            <v>17.054000000000002</v>
          </cell>
        </row>
        <row r="4258">
          <cell r="F4258" t="str">
            <v>ARTESP</v>
          </cell>
          <cell r="J4258">
            <v>13341092.541999999</v>
          </cell>
          <cell r="L4258" t="str">
            <v>RA de Barretos</v>
          </cell>
          <cell r="M4258" t="str">
            <v>Obra Contratada a Iniciar</v>
          </cell>
          <cell r="N4258">
            <v>9.039999999999992</v>
          </cell>
        </row>
        <row r="4259">
          <cell r="F4259" t="str">
            <v>ARTESP</v>
          </cell>
          <cell r="J4259">
            <v>13341092.541999999</v>
          </cell>
          <cell r="L4259" t="str">
            <v>RA de Barretos</v>
          </cell>
          <cell r="M4259" t="str">
            <v>Obra Contratada a Iniciar</v>
          </cell>
          <cell r="N4259">
            <v>9.039999999999992</v>
          </cell>
        </row>
        <row r="4260">
          <cell r="F4260" t="str">
            <v>ARTESP</v>
          </cell>
          <cell r="J4260">
            <v>29043440.431899998</v>
          </cell>
          <cell r="L4260" t="str">
            <v>RA de São José do Rio Preto</v>
          </cell>
          <cell r="M4260" t="str">
            <v>Obra Contratada a Iniciar</v>
          </cell>
          <cell r="N4260">
            <v>19.680000000000007</v>
          </cell>
        </row>
        <row r="4261">
          <cell r="F4261" t="str">
            <v>ARTESP</v>
          </cell>
          <cell r="J4261">
            <v>23450231.153200001</v>
          </cell>
          <cell r="L4261" t="str">
            <v>RA de São José do Rio Preto</v>
          </cell>
          <cell r="M4261" t="str">
            <v>Obra Contratada a Iniciar</v>
          </cell>
          <cell r="N4261">
            <v>67.02000000000001</v>
          </cell>
        </row>
        <row r="4262">
          <cell r="F4262" t="str">
            <v>ARTESP</v>
          </cell>
          <cell r="J4262">
            <v>74896141.959000006</v>
          </cell>
          <cell r="L4262" t="str">
            <v>RA Central</v>
          </cell>
          <cell r="M4262" t="str">
            <v>Obra Contratada a Iniciar</v>
          </cell>
          <cell r="N4262">
            <v>10.600000000000025</v>
          </cell>
        </row>
        <row r="4263">
          <cell r="F4263" t="str">
            <v>ARTESP</v>
          </cell>
          <cell r="J4263">
            <v>4170994.6751999999</v>
          </cell>
          <cell r="L4263" t="str">
            <v>RA de Barretos</v>
          </cell>
          <cell r="M4263" t="str">
            <v>Obra Contratada a Iniciar</v>
          </cell>
          <cell r="N4263">
            <v>5.3499999999999943</v>
          </cell>
        </row>
        <row r="4264">
          <cell r="F4264" t="str">
            <v>ARTESP</v>
          </cell>
          <cell r="J4264">
            <v>4546314.7635000004</v>
          </cell>
          <cell r="L4264" t="str">
            <v>RA Central</v>
          </cell>
          <cell r="M4264" t="str">
            <v>Obra Contratada a Iniciar</v>
          </cell>
          <cell r="N4264">
            <v>3.1700000000000159</v>
          </cell>
        </row>
        <row r="4265">
          <cell r="F4265" t="str">
            <v>ARTESP</v>
          </cell>
          <cell r="J4265">
            <v>5678446.9961000001</v>
          </cell>
          <cell r="L4265" t="str">
            <v>RA de Barretos</v>
          </cell>
          <cell r="M4265" t="str">
            <v>Obra Contratada a Iniciar</v>
          </cell>
          <cell r="N4265">
            <v>0.27600000000001046</v>
          </cell>
        </row>
        <row r="4266">
          <cell r="F4266" t="str">
            <v>ARTESP</v>
          </cell>
          <cell r="J4266">
            <v>15805999.9629</v>
          </cell>
          <cell r="L4266" t="str">
            <v>RA de Ribeirão Preto</v>
          </cell>
          <cell r="M4266" t="str">
            <v>Obra Contratada a Iniciar</v>
          </cell>
          <cell r="N4266">
            <v>9.35</v>
          </cell>
        </row>
        <row r="4267">
          <cell r="F4267" t="str">
            <v>ARTESP</v>
          </cell>
          <cell r="J4267">
            <v>6713370.6748000002</v>
          </cell>
          <cell r="L4267" t="str">
            <v>RA de Ribeirão Preto</v>
          </cell>
          <cell r="M4267" t="str">
            <v>Obra Contratada a Iniciar</v>
          </cell>
          <cell r="N4267">
            <v>5.1499999999999986</v>
          </cell>
        </row>
        <row r="4268">
          <cell r="F4268" t="str">
            <v>ARTESP</v>
          </cell>
          <cell r="J4268">
            <v>13426741.2301</v>
          </cell>
          <cell r="L4268" t="str">
            <v>RA de Ribeirão Preto</v>
          </cell>
          <cell r="M4268" t="str">
            <v>Obra Contratada a Iniciar</v>
          </cell>
          <cell r="N4268">
            <v>3.0500000000000007</v>
          </cell>
        </row>
        <row r="4269">
          <cell r="F4269" t="str">
            <v>ARTESP</v>
          </cell>
          <cell r="J4269">
            <v>6713370.6748000002</v>
          </cell>
          <cell r="L4269" t="str">
            <v>RA de Barretos</v>
          </cell>
          <cell r="M4269" t="str">
            <v>Obra Contratada a Iniciar</v>
          </cell>
          <cell r="N4269">
            <v>2.029999999999994</v>
          </cell>
        </row>
        <row r="4270">
          <cell r="F4270" t="str">
            <v>ARTESP</v>
          </cell>
          <cell r="J4270">
            <v>6713370.6748000002</v>
          </cell>
          <cell r="L4270" t="str">
            <v>RA de Barretos</v>
          </cell>
          <cell r="M4270" t="str">
            <v>Obra Contratada a Iniciar</v>
          </cell>
          <cell r="N4270">
            <v>4.4400000000000048</v>
          </cell>
        </row>
        <row r="4271">
          <cell r="F4271" t="str">
            <v>ARTESP</v>
          </cell>
          <cell r="J4271">
            <v>9092629.4076000005</v>
          </cell>
          <cell r="L4271" t="str">
            <v>RA Central</v>
          </cell>
          <cell r="M4271" t="str">
            <v>Obra Contratada a Iniciar</v>
          </cell>
          <cell r="N4271">
            <v>2.9000000000000057</v>
          </cell>
        </row>
        <row r="4272">
          <cell r="F4272" t="str">
            <v>ARTESP</v>
          </cell>
          <cell r="J4272">
            <v>18185258.695700001</v>
          </cell>
          <cell r="L4272" t="str">
            <v>RA Central</v>
          </cell>
          <cell r="M4272" t="str">
            <v>Obra Contratada a Iniciar</v>
          </cell>
          <cell r="N4272">
            <v>5.3499999999999943</v>
          </cell>
        </row>
        <row r="4273">
          <cell r="F4273" t="str">
            <v>ARTESP</v>
          </cell>
          <cell r="J4273">
            <v>9092629.4076000005</v>
          </cell>
          <cell r="L4273" t="str">
            <v>RA Central</v>
          </cell>
          <cell r="M4273" t="str">
            <v>Obra Contratada a Iniciar</v>
          </cell>
          <cell r="N4273">
            <v>15.300000000000011</v>
          </cell>
        </row>
        <row r="4274">
          <cell r="F4274" t="str">
            <v>ARTESP</v>
          </cell>
          <cell r="J4274">
            <v>108168.5696</v>
          </cell>
          <cell r="L4274" t="str">
            <v>RA de São José do Rio Preto</v>
          </cell>
          <cell r="M4274" t="str">
            <v>Obra Contratada a Iniciar</v>
          </cell>
          <cell r="N4274">
            <v>0.09</v>
          </cell>
        </row>
        <row r="4275">
          <cell r="F4275" t="str">
            <v>ARTESP</v>
          </cell>
          <cell r="J4275">
            <v>9092629.4076000005</v>
          </cell>
          <cell r="L4275" t="str">
            <v>RA de Barretos</v>
          </cell>
          <cell r="M4275" t="str">
            <v>Obra Contratada a Iniciar</v>
          </cell>
          <cell r="N4275">
            <v>0.59999999999999432</v>
          </cell>
        </row>
        <row r="4276">
          <cell r="F4276" t="str">
            <v>ARTESP</v>
          </cell>
          <cell r="J4276">
            <v>9092629.4076000005</v>
          </cell>
          <cell r="L4276" t="str">
            <v>RA Central</v>
          </cell>
          <cell r="M4276" t="str">
            <v>Obra Contratada a Iniciar</v>
          </cell>
          <cell r="N4276">
            <v>11.300000000000011</v>
          </cell>
        </row>
        <row r="4277">
          <cell r="F4277" t="str">
            <v>ARTESP</v>
          </cell>
          <cell r="J4277">
            <v>9092629.4076000005</v>
          </cell>
          <cell r="L4277" t="str">
            <v>RA de São José do Rio Preto</v>
          </cell>
          <cell r="M4277" t="str">
            <v>Obra Contratada a Iniciar</v>
          </cell>
          <cell r="N4277">
            <v>9.5840000000000032</v>
          </cell>
        </row>
        <row r="4278">
          <cell r="F4278" t="str">
            <v>ARTESP</v>
          </cell>
          <cell r="J4278">
            <v>18185258.695700001</v>
          </cell>
          <cell r="L4278" t="str">
            <v>RA de São José do Rio Preto</v>
          </cell>
          <cell r="M4278" t="str">
            <v>Obra Contratada a Iniciar</v>
          </cell>
          <cell r="N4278">
            <v>2.8199999999999932</v>
          </cell>
        </row>
        <row r="4279">
          <cell r="F4279" t="str">
            <v>ARTESP</v>
          </cell>
          <cell r="J4279">
            <v>4546314.7635000004</v>
          </cell>
          <cell r="L4279" t="str">
            <v>RA Central</v>
          </cell>
          <cell r="M4279" t="str">
            <v>Obra Contratada a Iniciar</v>
          </cell>
          <cell r="N4279">
            <v>1.3999999999999773</v>
          </cell>
        </row>
        <row r="4280">
          <cell r="F4280" t="str">
            <v>ARTESP</v>
          </cell>
          <cell r="J4280">
            <v>18185258.695700001</v>
          </cell>
          <cell r="L4280" t="str">
            <v>RA de Barretos</v>
          </cell>
          <cell r="M4280" t="str">
            <v>Obra Contratada a Iniciar</v>
          </cell>
          <cell r="N4280">
            <v>11.099999999999994</v>
          </cell>
        </row>
        <row r="4281">
          <cell r="F4281" t="str">
            <v>ARTESP</v>
          </cell>
          <cell r="J4281">
            <v>9092629.4076000005</v>
          </cell>
          <cell r="L4281" t="str">
            <v>RA de Barretos</v>
          </cell>
          <cell r="M4281" t="str">
            <v>Obra Contratada a Iniciar</v>
          </cell>
          <cell r="N4281">
            <v>4.7999999999999829</v>
          </cell>
        </row>
        <row r="4282">
          <cell r="F4282" t="str">
            <v>ARTESP</v>
          </cell>
          <cell r="J4282">
            <v>9092629.4076000005</v>
          </cell>
          <cell r="L4282" t="str">
            <v>RA de Barretos</v>
          </cell>
          <cell r="M4282" t="str">
            <v>Obra Contratada a Iniciar</v>
          </cell>
          <cell r="N4282">
            <v>0.96000000000000796</v>
          </cell>
        </row>
        <row r="4283">
          <cell r="F4283" t="str">
            <v>ARTESP</v>
          </cell>
          <cell r="J4283">
            <v>9092629.4076000005</v>
          </cell>
          <cell r="L4283" t="str">
            <v>RA de Barretos</v>
          </cell>
          <cell r="M4283" t="str">
            <v>Obra Contratada a Iniciar</v>
          </cell>
          <cell r="N4283">
            <v>2.8199999999999932</v>
          </cell>
        </row>
        <row r="4284">
          <cell r="F4284" t="str">
            <v>ARTESP</v>
          </cell>
          <cell r="J4284">
            <v>6810932674.1899996</v>
          </cell>
          <cell r="L4284" t="str">
            <v>RA da Baixada Santista</v>
          </cell>
          <cell r="M4284" t="str">
            <v>Obra Contratada a Iniciar</v>
          </cell>
          <cell r="N4284">
            <v>1.5</v>
          </cell>
        </row>
        <row r="4285">
          <cell r="F4285" t="str">
            <v>ARTESP</v>
          </cell>
          <cell r="J4285">
            <v>5848150</v>
          </cell>
          <cell r="L4285" t="str">
            <v>RA de Marília</v>
          </cell>
          <cell r="M4285" t="str">
            <v>Em Execução</v>
          </cell>
          <cell r="N4285">
            <v>0.97199999999999953</v>
          </cell>
        </row>
        <row r="4286">
          <cell r="F4286" t="str">
            <v>ARTESP</v>
          </cell>
          <cell r="J4286">
            <v>10000000000</v>
          </cell>
          <cell r="L4286" t="str">
            <v>Região Metropolitana de São Paulo</v>
          </cell>
          <cell r="M4286" t="str">
            <v>Em Estudo / Licitação em Andamento</v>
          </cell>
        </row>
        <row r="4287">
          <cell r="F4287" t="str">
            <v>ARTESP</v>
          </cell>
          <cell r="J4287">
            <v>195000000</v>
          </cell>
          <cell r="L4287" t="str">
            <v>RA da Baixada Santista</v>
          </cell>
          <cell r="M4287" t="str">
            <v>Em Estudo / Licitação em Andamento</v>
          </cell>
        </row>
        <row r="4288">
          <cell r="F4288" t="str">
            <v>ARTESP</v>
          </cell>
          <cell r="J4288">
            <v>257532000</v>
          </cell>
          <cell r="L4288" t="str">
            <v>RA de Bauru</v>
          </cell>
          <cell r="M4288" t="str">
            <v>Em Estudo / Licitação em Andamento</v>
          </cell>
          <cell r="N4288">
            <v>2</v>
          </cell>
        </row>
        <row r="4289">
          <cell r="F4289" t="str">
            <v>ARTESP</v>
          </cell>
          <cell r="J4289">
            <v>250000000</v>
          </cell>
          <cell r="L4289" t="str">
            <v>RA Central</v>
          </cell>
          <cell r="M4289" t="str">
            <v>Em Estudo / Licitação em Andamento</v>
          </cell>
        </row>
        <row r="4290">
          <cell r="F4290" t="str">
            <v>ARTESP</v>
          </cell>
          <cell r="J4290">
            <v>15480589.43</v>
          </cell>
          <cell r="L4290" t="str">
            <v>RA de Bauru</v>
          </cell>
          <cell r="M4290" t="str">
            <v>Em Execução</v>
          </cell>
        </row>
        <row r="4291">
          <cell r="F4291" t="str">
            <v>ARTESP</v>
          </cell>
          <cell r="J4291">
            <v>6000000</v>
          </cell>
          <cell r="L4291" t="str">
            <v>RA de Presidente Prudente</v>
          </cell>
          <cell r="M4291" t="str">
            <v>Em Estudo / Licitação em Andamento</v>
          </cell>
          <cell r="N4291">
            <v>12</v>
          </cell>
        </row>
        <row r="4292">
          <cell r="F4292" t="str">
            <v>ARTESP</v>
          </cell>
          <cell r="J4292">
            <v>1500000</v>
          </cell>
          <cell r="L4292" t="str">
            <v>RA de Presidente Prudente</v>
          </cell>
          <cell r="M4292" t="str">
            <v>Em Estudo / Licitação em Andamento</v>
          </cell>
          <cell r="N4292">
            <v>3</v>
          </cell>
        </row>
        <row r="4293">
          <cell r="F4293" t="str">
            <v>ARTESP</v>
          </cell>
          <cell r="J4293">
            <v>35000000</v>
          </cell>
          <cell r="L4293" t="str">
            <v>RA de Presidente Prudente</v>
          </cell>
          <cell r="M4293" t="str">
            <v>Em Estudo / Licitação em Andamento</v>
          </cell>
        </row>
        <row r="4294">
          <cell r="F4294" t="str">
            <v>ARTESP</v>
          </cell>
          <cell r="J4294">
            <v>37030038.642899998</v>
          </cell>
          <cell r="L4294" t="str">
            <v>RA de Araçatuba</v>
          </cell>
          <cell r="M4294" t="str">
            <v>Em Estudo / Licitação em Andamento</v>
          </cell>
          <cell r="N4294">
            <v>2.5</v>
          </cell>
        </row>
        <row r="4295">
          <cell r="F4295" t="str">
            <v>ARTESP</v>
          </cell>
          <cell r="J4295">
            <v>30507521.407400001</v>
          </cell>
          <cell r="L4295" t="str">
            <v>RA de Araçatuba</v>
          </cell>
          <cell r="M4295" t="str">
            <v>Em Estudo / Licitação em Andamento</v>
          </cell>
          <cell r="N4295">
            <v>2.5</v>
          </cell>
        </row>
        <row r="4296">
          <cell r="F4296" t="str">
            <v>ARTESP</v>
          </cell>
          <cell r="J4296">
            <v>8043408.1048999997</v>
          </cell>
          <cell r="L4296" t="str">
            <v>RA de Araçatuba</v>
          </cell>
          <cell r="M4296" t="str">
            <v>Em Estudo / Licitação em Andamento</v>
          </cell>
          <cell r="N4296">
            <v>2.5</v>
          </cell>
        </row>
        <row r="4297">
          <cell r="F4297" t="str">
            <v>ARTESP</v>
          </cell>
          <cell r="J4297">
            <v>20067353.645100001</v>
          </cell>
          <cell r="L4297" t="str">
            <v>RA de Araçatuba</v>
          </cell>
          <cell r="M4297" t="str">
            <v>Em Estudo / Licitação em Andamento</v>
          </cell>
        </row>
        <row r="4298">
          <cell r="F4298" t="str">
            <v>ARTESP</v>
          </cell>
          <cell r="J4298">
            <v>5102621.8002000004</v>
          </cell>
          <cell r="L4298" t="str">
            <v>RA de Araçatuba</v>
          </cell>
          <cell r="M4298" t="str">
            <v>Em Estudo / Licitação em Andamento</v>
          </cell>
        </row>
        <row r="4299">
          <cell r="F4299" t="str">
            <v>ARTESP</v>
          </cell>
          <cell r="J4299">
            <v>5839700.2789000003</v>
          </cell>
          <cell r="L4299" t="str">
            <v>RA de Araçatuba</v>
          </cell>
          <cell r="M4299" t="str">
            <v>Em Estudo / Licitação em Andamento</v>
          </cell>
        </row>
        <row r="4300">
          <cell r="F4300" t="str">
            <v>ARTESP</v>
          </cell>
          <cell r="J4300">
            <v>3798777.0189999999</v>
          </cell>
          <cell r="L4300" t="str">
            <v>RA de Araçatuba</v>
          </cell>
          <cell r="M4300" t="str">
            <v>Em Estudo / Licitação em Andamento</v>
          </cell>
        </row>
        <row r="4301">
          <cell r="F4301" t="str">
            <v>ARTESP</v>
          </cell>
          <cell r="J4301">
            <v>26072818.169100001</v>
          </cell>
          <cell r="L4301" t="str">
            <v>RA de Araçatuba</v>
          </cell>
          <cell r="M4301" t="str">
            <v>Em Estudo / Licitação em Andamento</v>
          </cell>
        </row>
        <row r="4302">
          <cell r="F4302" t="str">
            <v>ARTESP</v>
          </cell>
          <cell r="J4302">
            <v>25921952.318799999</v>
          </cell>
          <cell r="L4302" t="str">
            <v>RA de Araçatuba</v>
          </cell>
          <cell r="M4302" t="str">
            <v>Em Estudo / Licitação em Andamento</v>
          </cell>
          <cell r="N4302">
            <v>11.5</v>
          </cell>
        </row>
        <row r="4303">
          <cell r="F4303" t="str">
            <v>ARTESP</v>
          </cell>
          <cell r="J4303">
            <v>208008251.4402</v>
          </cell>
          <cell r="L4303" t="str">
            <v>RA de Araçatuba</v>
          </cell>
          <cell r="M4303" t="str">
            <v>Em Estudo / Licitação em Andamento</v>
          </cell>
          <cell r="N4303">
            <v>5.67</v>
          </cell>
        </row>
        <row r="4304">
          <cell r="F4304" t="str">
            <v>ARTESP</v>
          </cell>
          <cell r="J4304">
            <v>2350856000</v>
          </cell>
          <cell r="L4304" t="str">
            <v>RA de Campinas</v>
          </cell>
          <cell r="M4304" t="str">
            <v>Obra Contratada a Iniciar</v>
          </cell>
        </row>
        <row r="4305">
          <cell r="F4305" t="str">
            <v>ARTESP</v>
          </cell>
          <cell r="J4305">
            <v>3000000000</v>
          </cell>
          <cell r="L4305" t="str">
            <v>RA de São José dos Campos</v>
          </cell>
          <cell r="M4305" t="str">
            <v>Em Estudo / Licitação em Andamento</v>
          </cell>
        </row>
        <row r="4306">
          <cell r="F4306" t="str">
            <v>ARTESP</v>
          </cell>
          <cell r="J4306">
            <v>350000000</v>
          </cell>
          <cell r="L4306" t="str">
            <v>Região Metropolitana de São Paulo</v>
          </cell>
          <cell r="M4306" t="str">
            <v>Obra Contratada a Iniciar</v>
          </cell>
          <cell r="N4306">
            <v>44</v>
          </cell>
        </row>
        <row r="4307">
          <cell r="F4307" t="str">
            <v>DER</v>
          </cell>
          <cell r="J4307">
            <v>434000</v>
          </cell>
          <cell r="L4307" t="str">
            <v>RA de Campinas</v>
          </cell>
          <cell r="M4307" t="str">
            <v>Em Execução</v>
          </cell>
          <cell r="N4307">
            <v>0</v>
          </cell>
        </row>
        <row r="4308">
          <cell r="F4308" t="str">
            <v>DER</v>
          </cell>
          <cell r="J4308">
            <v>3318498.71</v>
          </cell>
          <cell r="L4308" t="str">
            <v>Região Metropolitana de São Paulo</v>
          </cell>
          <cell r="M4308" t="str">
            <v>Concluído</v>
          </cell>
          <cell r="N4308">
            <v>0</v>
          </cell>
        </row>
        <row r="4309">
          <cell r="F4309" t="str">
            <v>DER</v>
          </cell>
          <cell r="J4309">
            <v>848287.56</v>
          </cell>
          <cell r="L4309" t="str">
            <v>RA de São José do Rio Preto</v>
          </cell>
          <cell r="M4309" t="str">
            <v>Concluído</v>
          </cell>
          <cell r="N4309">
            <v>0</v>
          </cell>
        </row>
        <row r="4310">
          <cell r="F4310" t="str">
            <v>DER</v>
          </cell>
          <cell r="J4310">
            <v>9950302.8000000007</v>
          </cell>
          <cell r="L4310" t="str">
            <v>RA de Franca</v>
          </cell>
          <cell r="M4310" t="str">
            <v>Em Execução</v>
          </cell>
          <cell r="N4310">
            <v>7.5179999999999998</v>
          </cell>
        </row>
        <row r="4311">
          <cell r="F4311" t="str">
            <v>DER</v>
          </cell>
          <cell r="J4311">
            <v>2017082.2</v>
          </cell>
          <cell r="L4311" t="str">
            <v>RA de Presidente Prudente</v>
          </cell>
          <cell r="M4311" t="str">
            <v>Em Execução</v>
          </cell>
          <cell r="N4311">
            <v>0</v>
          </cell>
        </row>
        <row r="4312">
          <cell r="F4312" t="str">
            <v>DER</v>
          </cell>
          <cell r="J4312">
            <v>2818000</v>
          </cell>
          <cell r="L4312" t="str">
            <v>RA de São José do Rio Preto</v>
          </cell>
          <cell r="M4312" t="str">
            <v>Em Execução</v>
          </cell>
          <cell r="N4312">
            <v>0</v>
          </cell>
        </row>
        <row r="4313">
          <cell r="F4313" t="str">
            <v>DER</v>
          </cell>
          <cell r="J4313">
            <v>3363344.17</v>
          </cell>
          <cell r="L4313" t="str">
            <v>RA de Franca</v>
          </cell>
          <cell r="M4313" t="str">
            <v>Em Execução</v>
          </cell>
          <cell r="N4313">
            <v>0</v>
          </cell>
        </row>
        <row r="4314">
          <cell r="F4314" t="str">
            <v>DER</v>
          </cell>
          <cell r="J4314">
            <v>4597488.7699999996</v>
          </cell>
          <cell r="L4314" t="str">
            <v>RA de Ribeirão Preto</v>
          </cell>
          <cell r="M4314" t="str">
            <v>Em Execução</v>
          </cell>
          <cell r="N4314">
            <v>1.8</v>
          </cell>
        </row>
        <row r="4315">
          <cell r="F4315" t="str">
            <v>DER</v>
          </cell>
          <cell r="J4315">
            <v>23006800.84</v>
          </cell>
          <cell r="L4315" t="str">
            <v>RA da Baixada Santista</v>
          </cell>
          <cell r="M4315" t="str">
            <v>Em Execução</v>
          </cell>
          <cell r="N4315">
            <v>8.2200000000000006</v>
          </cell>
        </row>
        <row r="4316">
          <cell r="F4316" t="str">
            <v>DER</v>
          </cell>
          <cell r="J4316">
            <v>15543127.369999999</v>
          </cell>
          <cell r="L4316" t="str">
            <v>RA de São José do Rio Preto</v>
          </cell>
          <cell r="M4316" t="str">
            <v>Em Execução</v>
          </cell>
          <cell r="N4316">
            <v>3.9</v>
          </cell>
        </row>
        <row r="4317">
          <cell r="F4317" t="str">
            <v>DER</v>
          </cell>
          <cell r="J4317">
            <v>34378106</v>
          </cell>
          <cell r="L4317" t="str">
            <v>RA de Ribeirão Preto</v>
          </cell>
          <cell r="M4317" t="str">
            <v>Em Execução</v>
          </cell>
          <cell r="N4317">
            <v>4.45</v>
          </cell>
        </row>
        <row r="4318">
          <cell r="F4318" t="str">
            <v>DER</v>
          </cell>
          <cell r="J4318">
            <v>3024531.13</v>
          </cell>
          <cell r="L4318" t="str">
            <v>RA de São José do Rio Preto</v>
          </cell>
          <cell r="M4318" t="str">
            <v>Em execução</v>
          </cell>
          <cell r="N4318">
            <v>0</v>
          </cell>
        </row>
      </sheetData>
      <sheetData sheetId="1"/>
      <sheetData sheetId="2"/>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F723AE0-FB64-4888-B1F1-202A9EBC313C}" name="Tabela2" displayName="Tabela2" ref="A1:V704" totalsRowShown="0" headerRowDxfId="4" tableBorderDxfId="3">
  <autoFilter ref="A1:V704" xr:uid="{EF723AE0-FB64-4888-B1F1-202A9EBC313C}"/>
  <tableColumns count="22">
    <tableColumn id="1" xr3:uid="{3D49424D-FF97-45E1-8C74-DD52E6AAB296}" name="Nome-Projeto-Obra"/>
    <tableColumn id="2" xr3:uid="{61E7E6C5-15B9-4EDF-9E62-DEFEB3E4F408}" name="Descrição do projeto"/>
    <tableColumn id="3" xr3:uid="{52659BC3-AEAC-4417-97E0-2C467619B2D3}" name="Nome do programa"/>
    <tableColumn id="4" xr3:uid="{8BB0DAEA-038D-40E6-ACF4-9FCDF7EF4927}" name="Secretaria"/>
    <tableColumn id="5" xr3:uid="{F7AE6917-BED4-4774-B53B-4C7E88122CCD}" name="Responsável"/>
    <tableColumn id="6" xr3:uid="{AFB614EE-B426-469F-8DC5-CEE07D3021BA}" name="Categoria"/>
    <tableColumn id="7" xr3:uid="{751A91CA-B141-44FB-BD6F-EAA6E80FC595}" name="Tipo de intervenção"/>
    <tableColumn id="8" xr3:uid="{F737704D-E74D-412D-AD10-B2A2CC82674C}" name="Modal"/>
    <tableColumn id="9" xr3:uid="{9A5E9769-70ED-42D5-A006-304450EB662E}" name="Valor Atual (R$)"/>
    <tableColumn id="10" xr3:uid="{8E3BEE9A-A6B0-40B0-8CD1-5075B437470A}" name="Lista de Municípios"/>
    <tableColumn id="11" xr3:uid="{37F645FB-2707-45EC-8A3E-CF8181C60B0D}" name="Lista Região Administrativa"/>
    <tableColumn id="12" xr3:uid="{2E4780C9-B173-447D-B5F0-7C67123605A0}" name="Status"/>
    <tableColumn id="13" xr3:uid="{0F3EA39C-16C0-469D-A57A-604DB8E99E31}" name="Extensão (quilômetro)"/>
    <tableColumn id="14" xr3:uid="{57F7DCAF-B2EC-4743-863B-47A04A3B2AD6}" name="Data de Início" dataDxfId="2"/>
    <tableColumn id="15" xr3:uid="{B7A83ADF-D1F8-48FA-BC3E-3C64FB151979}" name="Data de Término" dataDxfId="1"/>
    <tableColumn id="16" xr3:uid="{FEE3BEB0-84BB-463F-9AAE-018A33CB3AB1}" name="Data Efetiva da Entrega" dataDxfId="0"/>
    <tableColumn id="17" xr3:uid="{C132965E-7B3C-44F3-A2F1-DA04FA3BB4ED}" name="Código da Rodovia"/>
    <tableColumn id="18" xr3:uid="{E1AAC9D8-E132-4108-B717-8DD25F916EF8}" name="Quilômetro inicial"/>
    <tableColumn id="19" xr3:uid="{326D0587-E729-4123-A705-91205DA129B9}" name="Quilômetro final"/>
    <tableColumn id="20" xr3:uid="{672F5DF3-4057-4908-B15A-4C675DDD9455}" name="Empregos Gerados - Direto"/>
    <tableColumn id="21" xr3:uid="{378EFC0B-35A5-42BA-A9E0-B49C664084A1}" name="Empregos Gerados - Indireto"/>
    <tableColumn id="22" xr3:uid="{D354A74E-7A69-458C-A45F-E9DE43FF293B}" name="Empregos Gerados - Total"/>
  </tableColumns>
  <tableStyleInfo name="TableStyleMedium1"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6AFBA-9B67-466C-B790-D134F03AB42A}">
  <dimension ref="A1:V713"/>
  <sheetViews>
    <sheetView tabSelected="1" workbookViewId="0">
      <pane ySplit="1" topLeftCell="A491" activePane="bottomLeft" state="frozen"/>
      <selection pane="bottomLeft" activeCell="U499" sqref="U499"/>
    </sheetView>
  </sheetViews>
  <sheetFormatPr defaultRowHeight="15" x14ac:dyDescent="0.25"/>
  <cols>
    <col min="1" max="1" width="118.375" customWidth="1"/>
    <col min="2" max="2" width="82.125" customWidth="1"/>
    <col min="3" max="3" width="21.625" customWidth="1"/>
    <col min="4" max="4" width="15.75" customWidth="1"/>
    <col min="5" max="5" width="15" customWidth="1"/>
    <col min="6" max="6" width="15.375" customWidth="1"/>
    <col min="7" max="7" width="22.25" customWidth="1"/>
    <col min="8" max="8" width="30.875" customWidth="1"/>
    <col min="9" max="9" width="21.75" customWidth="1"/>
    <col min="10" max="10" width="34.875" customWidth="1"/>
    <col min="11" max="11" width="31.25" customWidth="1"/>
    <col min="12" max="12" width="14.625" customWidth="1"/>
    <col min="13" max="13" width="24.875" customWidth="1"/>
    <col min="14" max="14" width="16.625" customWidth="1"/>
    <col min="15" max="15" width="19.375" customWidth="1"/>
    <col min="16" max="16" width="26.25" customWidth="1"/>
    <col min="17" max="17" width="36.25" customWidth="1"/>
    <col min="18" max="18" width="20.75" customWidth="1"/>
    <col min="19" max="19" width="11.875" customWidth="1"/>
    <col min="20" max="20" width="27.625" customWidth="1"/>
    <col min="21" max="21" width="31.125" customWidth="1"/>
    <col min="22" max="22" width="28.125" customWidth="1"/>
  </cols>
  <sheetData>
    <row r="1" spans="1:22" ht="31.5" x14ac:dyDescent="0.25">
      <c r="A1" s="41" t="s">
        <v>0</v>
      </c>
      <c r="B1" s="41" t="s">
        <v>1</v>
      </c>
      <c r="C1" s="41" t="s">
        <v>2</v>
      </c>
      <c r="D1" s="41" t="s">
        <v>3</v>
      </c>
      <c r="E1" s="41" t="s">
        <v>4</v>
      </c>
      <c r="F1" s="41" t="s">
        <v>5</v>
      </c>
      <c r="G1" s="41" t="s">
        <v>6</v>
      </c>
      <c r="H1" s="41" t="s">
        <v>7</v>
      </c>
      <c r="I1" s="41" t="s">
        <v>8</v>
      </c>
      <c r="J1" s="41" t="s">
        <v>9</v>
      </c>
      <c r="K1" s="41" t="s">
        <v>10</v>
      </c>
      <c r="L1" s="41" t="s">
        <v>11</v>
      </c>
      <c r="M1" s="41" t="s">
        <v>12</v>
      </c>
      <c r="N1" s="41" t="s">
        <v>13</v>
      </c>
      <c r="O1" s="41" t="s">
        <v>14</v>
      </c>
      <c r="P1" s="41" t="s">
        <v>15</v>
      </c>
      <c r="Q1" s="41" t="s">
        <v>16</v>
      </c>
      <c r="R1" s="41" t="s">
        <v>17</v>
      </c>
      <c r="S1" s="41" t="s">
        <v>18</v>
      </c>
      <c r="T1" s="41" t="s">
        <v>19</v>
      </c>
      <c r="U1" s="41" t="s">
        <v>20</v>
      </c>
      <c r="V1" s="41" t="s">
        <v>21</v>
      </c>
    </row>
    <row r="2" spans="1:22" x14ac:dyDescent="0.25">
      <c r="A2" s="1" t="s">
        <v>22</v>
      </c>
      <c r="B2" s="1" t="s">
        <v>23</v>
      </c>
      <c r="C2" s="1" t="s">
        <v>24</v>
      </c>
      <c r="D2" s="1" t="s">
        <v>25</v>
      </c>
      <c r="E2" s="1" t="s">
        <v>26</v>
      </c>
      <c r="F2" s="1" t="s">
        <v>27</v>
      </c>
      <c r="G2" s="1" t="s">
        <v>28</v>
      </c>
      <c r="H2" s="1" t="s">
        <v>29</v>
      </c>
      <c r="I2" s="5">
        <v>41461509.880000003</v>
      </c>
      <c r="J2" s="1" t="s">
        <v>30</v>
      </c>
      <c r="K2" s="1" t="s">
        <v>31</v>
      </c>
      <c r="L2" s="1" t="s">
        <v>32</v>
      </c>
      <c r="M2" s="7">
        <v>91.94</v>
      </c>
      <c r="N2" s="42">
        <v>44676</v>
      </c>
      <c r="O2" s="42">
        <v>45041</v>
      </c>
      <c r="P2" s="42">
        <v>45041</v>
      </c>
      <c r="Q2" s="1" t="s">
        <v>33</v>
      </c>
      <c r="R2" s="3" t="s">
        <v>34</v>
      </c>
      <c r="S2" s="4" t="s">
        <v>35</v>
      </c>
      <c r="T2" s="11">
        <v>58</v>
      </c>
      <c r="U2" s="11">
        <v>174</v>
      </c>
      <c r="V2" s="11">
        <v>232</v>
      </c>
    </row>
    <row r="3" spans="1:22" x14ac:dyDescent="0.25">
      <c r="A3" s="2" t="s">
        <v>36</v>
      </c>
      <c r="B3" s="2" t="s">
        <v>2268</v>
      </c>
      <c r="C3" s="2" t="s">
        <v>24</v>
      </c>
      <c r="D3" s="2" t="s">
        <v>25</v>
      </c>
      <c r="E3" s="2" t="s">
        <v>26</v>
      </c>
      <c r="F3" s="2" t="s">
        <v>27</v>
      </c>
      <c r="G3" s="2" t="s">
        <v>37</v>
      </c>
      <c r="H3" s="2" t="s">
        <v>38</v>
      </c>
      <c r="I3" s="6">
        <v>35647300.100000001</v>
      </c>
      <c r="J3" s="2" t="s">
        <v>39</v>
      </c>
      <c r="K3" s="2" t="s">
        <v>40</v>
      </c>
      <c r="L3" s="2" t="s">
        <v>32</v>
      </c>
      <c r="M3" s="8">
        <v>21.103000000000002</v>
      </c>
      <c r="N3" s="43">
        <v>44464</v>
      </c>
      <c r="O3" s="43">
        <v>45010</v>
      </c>
      <c r="P3" s="43">
        <v>45010</v>
      </c>
      <c r="Q3" s="2" t="s">
        <v>41</v>
      </c>
      <c r="R3" s="9">
        <v>0</v>
      </c>
      <c r="S3" s="10">
        <v>21.1</v>
      </c>
      <c r="T3" s="12">
        <v>124</v>
      </c>
      <c r="U3" s="12">
        <v>372</v>
      </c>
      <c r="V3" s="12">
        <v>496</v>
      </c>
    </row>
    <row r="4" spans="1:22" x14ac:dyDescent="0.25">
      <c r="A4" s="1" t="s">
        <v>42</v>
      </c>
      <c r="B4" s="1" t="s">
        <v>2269</v>
      </c>
      <c r="C4" s="1" t="s">
        <v>24</v>
      </c>
      <c r="D4" s="1" t="s">
        <v>25</v>
      </c>
      <c r="E4" s="1" t="s">
        <v>26</v>
      </c>
      <c r="F4" s="1" t="s">
        <v>27</v>
      </c>
      <c r="G4" s="1" t="s">
        <v>43</v>
      </c>
      <c r="H4" s="1" t="s">
        <v>38</v>
      </c>
      <c r="I4" s="5">
        <v>3396359.6</v>
      </c>
      <c r="J4" s="1" t="s">
        <v>44</v>
      </c>
      <c r="K4" s="1" t="s">
        <v>45</v>
      </c>
      <c r="L4" s="1" t="s">
        <v>32</v>
      </c>
      <c r="M4" s="7">
        <v>4.2</v>
      </c>
      <c r="N4" s="42">
        <v>44890</v>
      </c>
      <c r="O4" s="42">
        <v>45010</v>
      </c>
      <c r="P4" s="42">
        <v>45010</v>
      </c>
      <c r="Q4" s="1" t="s">
        <v>46</v>
      </c>
      <c r="R4" s="3">
        <v>0</v>
      </c>
      <c r="S4" s="4">
        <v>4.2</v>
      </c>
      <c r="T4" s="11">
        <v>14</v>
      </c>
      <c r="U4" s="11">
        <v>42</v>
      </c>
      <c r="V4" s="11">
        <v>56</v>
      </c>
    </row>
    <row r="5" spans="1:22" x14ac:dyDescent="0.25">
      <c r="A5" s="2" t="s">
        <v>47</v>
      </c>
      <c r="B5" s="2" t="s">
        <v>2270</v>
      </c>
      <c r="C5" s="2" t="s">
        <v>24</v>
      </c>
      <c r="D5" s="2" t="s">
        <v>25</v>
      </c>
      <c r="E5" s="2" t="s">
        <v>26</v>
      </c>
      <c r="F5" s="2" t="s">
        <v>27</v>
      </c>
      <c r="G5" s="2" t="s">
        <v>43</v>
      </c>
      <c r="H5" s="2" t="s">
        <v>38</v>
      </c>
      <c r="I5" s="6">
        <v>20057831.949999999</v>
      </c>
      <c r="J5" s="2" t="s">
        <v>48</v>
      </c>
      <c r="K5" s="2" t="s">
        <v>49</v>
      </c>
      <c r="L5" s="2" t="s">
        <v>32</v>
      </c>
      <c r="M5" s="8">
        <v>19.559999999999999</v>
      </c>
      <c r="N5" s="43">
        <v>44676</v>
      </c>
      <c r="O5" s="43">
        <v>45041</v>
      </c>
      <c r="P5" s="43">
        <v>45041</v>
      </c>
      <c r="Q5" s="2" t="s">
        <v>50</v>
      </c>
      <c r="R5" s="9">
        <v>0</v>
      </c>
      <c r="S5" s="10">
        <v>19.559999999999999</v>
      </c>
      <c r="T5" s="12">
        <v>62</v>
      </c>
      <c r="U5" s="12">
        <v>186</v>
      </c>
      <c r="V5" s="12">
        <v>248</v>
      </c>
    </row>
    <row r="6" spans="1:22" x14ac:dyDescent="0.25">
      <c r="A6" s="1" t="s">
        <v>51</v>
      </c>
      <c r="B6" s="1" t="s">
        <v>2271</v>
      </c>
      <c r="C6" s="1" t="s">
        <v>24</v>
      </c>
      <c r="D6" s="1" t="s">
        <v>25</v>
      </c>
      <c r="E6" s="1" t="s">
        <v>26</v>
      </c>
      <c r="F6" s="1" t="s">
        <v>27</v>
      </c>
      <c r="G6" s="1" t="s">
        <v>43</v>
      </c>
      <c r="H6" s="1" t="s">
        <v>38</v>
      </c>
      <c r="I6" s="5">
        <v>16146513.890000001</v>
      </c>
      <c r="J6" s="1" t="s">
        <v>52</v>
      </c>
      <c r="K6" s="1" t="s">
        <v>49</v>
      </c>
      <c r="L6" s="1" t="s">
        <v>32</v>
      </c>
      <c r="M6" s="7">
        <v>14.1</v>
      </c>
      <c r="N6" s="42">
        <v>44706</v>
      </c>
      <c r="O6" s="42">
        <v>45071</v>
      </c>
      <c r="P6" s="42">
        <v>45071</v>
      </c>
      <c r="Q6" s="1" t="s">
        <v>53</v>
      </c>
      <c r="R6" s="3">
        <v>0</v>
      </c>
      <c r="S6" s="4">
        <v>14.1</v>
      </c>
      <c r="T6" s="11">
        <v>45</v>
      </c>
      <c r="U6" s="11">
        <v>135</v>
      </c>
      <c r="V6" s="11">
        <v>180</v>
      </c>
    </row>
    <row r="7" spans="1:22" x14ac:dyDescent="0.25">
      <c r="A7" s="2" t="s">
        <v>54</v>
      </c>
      <c r="B7" s="2" t="s">
        <v>2272</v>
      </c>
      <c r="C7" s="2" t="s">
        <v>24</v>
      </c>
      <c r="D7" s="2" t="s">
        <v>25</v>
      </c>
      <c r="E7" s="2" t="s">
        <v>26</v>
      </c>
      <c r="F7" s="2" t="s">
        <v>27</v>
      </c>
      <c r="G7" s="2" t="s">
        <v>43</v>
      </c>
      <c r="H7" s="2" t="s">
        <v>38</v>
      </c>
      <c r="I7" s="6">
        <v>16763287.34</v>
      </c>
      <c r="J7" s="2" t="s">
        <v>55</v>
      </c>
      <c r="K7" s="2" t="s">
        <v>56</v>
      </c>
      <c r="L7" s="2" t="s">
        <v>32</v>
      </c>
      <c r="M7" s="8">
        <v>33.6</v>
      </c>
      <c r="N7" s="43">
        <v>44676</v>
      </c>
      <c r="O7" s="43">
        <v>45041</v>
      </c>
      <c r="P7" s="43">
        <v>45041</v>
      </c>
      <c r="Q7" s="2" t="s">
        <v>57</v>
      </c>
      <c r="R7" s="9">
        <v>0</v>
      </c>
      <c r="S7" s="10">
        <v>33.6</v>
      </c>
      <c r="T7" s="12">
        <v>106</v>
      </c>
      <c r="U7" s="12">
        <v>318</v>
      </c>
      <c r="V7" s="12">
        <v>424</v>
      </c>
    </row>
    <row r="8" spans="1:22" x14ac:dyDescent="0.25">
      <c r="A8" s="1" t="s">
        <v>58</v>
      </c>
      <c r="B8" s="1" t="s">
        <v>2273</v>
      </c>
      <c r="C8" s="1" t="s">
        <v>24</v>
      </c>
      <c r="D8" s="1" t="s">
        <v>25</v>
      </c>
      <c r="E8" s="1" t="s">
        <v>26</v>
      </c>
      <c r="F8" s="1" t="s">
        <v>27</v>
      </c>
      <c r="G8" s="1" t="s">
        <v>43</v>
      </c>
      <c r="H8" s="1" t="s">
        <v>38</v>
      </c>
      <c r="I8" s="5">
        <v>8055081.9900000002</v>
      </c>
      <c r="J8" s="1" t="s">
        <v>59</v>
      </c>
      <c r="K8" s="1" t="s">
        <v>56</v>
      </c>
      <c r="L8" s="1" t="s">
        <v>32</v>
      </c>
      <c r="M8" s="7">
        <v>11.4</v>
      </c>
      <c r="N8" s="42">
        <v>44676</v>
      </c>
      <c r="O8" s="42">
        <v>45041</v>
      </c>
      <c r="P8" s="42">
        <v>45041</v>
      </c>
      <c r="Q8" s="1" t="s">
        <v>60</v>
      </c>
      <c r="R8" s="3">
        <v>0</v>
      </c>
      <c r="S8" s="4">
        <v>11.4</v>
      </c>
      <c r="T8" s="11">
        <v>36</v>
      </c>
      <c r="U8" s="11">
        <v>108</v>
      </c>
      <c r="V8" s="11">
        <v>144</v>
      </c>
    </row>
    <row r="9" spans="1:22" x14ac:dyDescent="0.25">
      <c r="A9" s="2" t="s">
        <v>61</v>
      </c>
      <c r="B9" s="2" t="s">
        <v>2274</v>
      </c>
      <c r="C9" s="2" t="s">
        <v>24</v>
      </c>
      <c r="D9" s="2" t="s">
        <v>25</v>
      </c>
      <c r="E9" s="2" t="s">
        <v>26</v>
      </c>
      <c r="F9" s="2" t="s">
        <v>27</v>
      </c>
      <c r="G9" s="2" t="s">
        <v>43</v>
      </c>
      <c r="H9" s="2" t="s">
        <v>38</v>
      </c>
      <c r="I9" s="6">
        <v>8889381.6300000008</v>
      </c>
      <c r="J9" s="2" t="s">
        <v>62</v>
      </c>
      <c r="K9" s="2" t="s">
        <v>56</v>
      </c>
      <c r="L9" s="2" t="s">
        <v>32</v>
      </c>
      <c r="M9" s="8">
        <v>11.1</v>
      </c>
      <c r="N9" s="43">
        <v>44676</v>
      </c>
      <c r="O9" s="43">
        <v>45041</v>
      </c>
      <c r="P9" s="43">
        <v>45041</v>
      </c>
      <c r="Q9" s="2" t="s">
        <v>63</v>
      </c>
      <c r="R9" s="9">
        <v>0</v>
      </c>
      <c r="S9" s="10">
        <v>11.1</v>
      </c>
      <c r="T9" s="12">
        <v>35</v>
      </c>
      <c r="U9" s="12">
        <v>105</v>
      </c>
      <c r="V9" s="12">
        <v>140</v>
      </c>
    </row>
    <row r="10" spans="1:22" x14ac:dyDescent="0.25">
      <c r="A10" s="1" t="s">
        <v>64</v>
      </c>
      <c r="B10" s="1" t="s">
        <v>2275</v>
      </c>
      <c r="C10" s="1" t="s">
        <v>24</v>
      </c>
      <c r="D10" s="1" t="s">
        <v>25</v>
      </c>
      <c r="E10" s="1" t="s">
        <v>26</v>
      </c>
      <c r="F10" s="1" t="s">
        <v>27</v>
      </c>
      <c r="G10" s="1" t="s">
        <v>43</v>
      </c>
      <c r="H10" s="1" t="s">
        <v>38</v>
      </c>
      <c r="I10" s="5">
        <v>10858860.83</v>
      </c>
      <c r="J10" s="1" t="s">
        <v>65</v>
      </c>
      <c r="K10" s="1" t="s">
        <v>56</v>
      </c>
      <c r="L10" s="1" t="s">
        <v>32</v>
      </c>
      <c r="M10" s="7">
        <v>11.14</v>
      </c>
      <c r="N10" s="42">
        <v>44676</v>
      </c>
      <c r="O10" s="42">
        <v>45041</v>
      </c>
      <c r="P10" s="42">
        <v>45041</v>
      </c>
      <c r="Q10" s="1" t="s">
        <v>66</v>
      </c>
      <c r="R10" s="3">
        <v>0</v>
      </c>
      <c r="S10" s="4">
        <v>11.14</v>
      </c>
      <c r="T10" s="11">
        <v>36</v>
      </c>
      <c r="U10" s="11">
        <v>108</v>
      </c>
      <c r="V10" s="11">
        <v>144</v>
      </c>
    </row>
    <row r="11" spans="1:22" x14ac:dyDescent="0.25">
      <c r="A11" s="2" t="s">
        <v>67</v>
      </c>
      <c r="B11" s="2" t="s">
        <v>2276</v>
      </c>
      <c r="C11" s="2" t="s">
        <v>24</v>
      </c>
      <c r="D11" s="2" t="s">
        <v>25</v>
      </c>
      <c r="E11" s="2" t="s">
        <v>26</v>
      </c>
      <c r="F11" s="2" t="s">
        <v>27</v>
      </c>
      <c r="G11" s="2" t="s">
        <v>43</v>
      </c>
      <c r="H11" s="2" t="s">
        <v>38</v>
      </c>
      <c r="I11" s="6">
        <v>17797910.280000001</v>
      </c>
      <c r="J11" s="2" t="s">
        <v>68</v>
      </c>
      <c r="K11" s="2" t="s">
        <v>56</v>
      </c>
      <c r="L11" s="2" t="s">
        <v>32</v>
      </c>
      <c r="M11" s="8">
        <v>16.88</v>
      </c>
      <c r="N11" s="43">
        <v>44676</v>
      </c>
      <c r="O11" s="43">
        <v>45041</v>
      </c>
      <c r="P11" s="43">
        <v>45041</v>
      </c>
      <c r="Q11" s="2" t="s">
        <v>69</v>
      </c>
      <c r="R11" s="9">
        <v>0</v>
      </c>
      <c r="S11" s="10">
        <v>16.88</v>
      </c>
      <c r="T11" s="12">
        <v>54</v>
      </c>
      <c r="U11" s="12">
        <v>162</v>
      </c>
      <c r="V11" s="12">
        <v>216</v>
      </c>
    </row>
    <row r="12" spans="1:22" x14ac:dyDescent="0.25">
      <c r="A12" s="1" t="s">
        <v>70</v>
      </c>
      <c r="B12" s="1" t="s">
        <v>2277</v>
      </c>
      <c r="C12" s="1" t="s">
        <v>24</v>
      </c>
      <c r="D12" s="1" t="s">
        <v>25</v>
      </c>
      <c r="E12" s="1" t="s">
        <v>26</v>
      </c>
      <c r="F12" s="1" t="s">
        <v>27</v>
      </c>
      <c r="G12" s="1" t="s">
        <v>43</v>
      </c>
      <c r="H12" s="1" t="s">
        <v>38</v>
      </c>
      <c r="I12" s="5">
        <v>23236487.5</v>
      </c>
      <c r="J12" s="1" t="s">
        <v>71</v>
      </c>
      <c r="K12" s="1" t="s">
        <v>72</v>
      </c>
      <c r="L12" s="1" t="s">
        <v>32</v>
      </c>
      <c r="M12" s="7">
        <v>29.5</v>
      </c>
      <c r="N12" s="42">
        <v>44676</v>
      </c>
      <c r="O12" s="42">
        <v>45041</v>
      </c>
      <c r="P12" s="42">
        <v>45102</v>
      </c>
      <c r="Q12" s="1" t="s">
        <v>73</v>
      </c>
      <c r="R12" s="3">
        <v>0</v>
      </c>
      <c r="S12" s="4">
        <v>29.5</v>
      </c>
      <c r="T12" s="11">
        <v>93</v>
      </c>
      <c r="U12" s="11">
        <v>279</v>
      </c>
      <c r="V12" s="11">
        <v>372</v>
      </c>
    </row>
    <row r="13" spans="1:22" x14ac:dyDescent="0.25">
      <c r="A13" s="2" t="s">
        <v>74</v>
      </c>
      <c r="B13" s="2" t="s">
        <v>2278</v>
      </c>
      <c r="C13" s="2" t="s">
        <v>24</v>
      </c>
      <c r="D13" s="2" t="s">
        <v>25</v>
      </c>
      <c r="E13" s="2" t="s">
        <v>26</v>
      </c>
      <c r="F13" s="2" t="s">
        <v>27</v>
      </c>
      <c r="G13" s="2" t="s">
        <v>43</v>
      </c>
      <c r="H13" s="2" t="s">
        <v>38</v>
      </c>
      <c r="I13" s="6">
        <v>26790308.41</v>
      </c>
      <c r="J13" s="2" t="s">
        <v>75</v>
      </c>
      <c r="K13" s="2" t="s">
        <v>76</v>
      </c>
      <c r="L13" s="2" t="s">
        <v>32</v>
      </c>
      <c r="M13" s="8">
        <v>34.700000000000003</v>
      </c>
      <c r="N13" s="43">
        <v>44706</v>
      </c>
      <c r="O13" s="43">
        <v>45071</v>
      </c>
      <c r="P13" s="43">
        <v>45071</v>
      </c>
      <c r="Q13" s="2" t="s">
        <v>77</v>
      </c>
      <c r="R13" s="9">
        <v>0</v>
      </c>
      <c r="S13" s="10">
        <v>34.700000000000003</v>
      </c>
      <c r="T13" s="12">
        <v>110</v>
      </c>
      <c r="U13" s="12">
        <v>330</v>
      </c>
      <c r="V13" s="12">
        <v>440</v>
      </c>
    </row>
    <row r="14" spans="1:22" x14ac:dyDescent="0.25">
      <c r="A14" s="1" t="s">
        <v>78</v>
      </c>
      <c r="B14" s="1" t="s">
        <v>2279</v>
      </c>
      <c r="C14" s="1" t="s">
        <v>24</v>
      </c>
      <c r="D14" s="1" t="s">
        <v>25</v>
      </c>
      <c r="E14" s="1" t="s">
        <v>26</v>
      </c>
      <c r="F14" s="1" t="s">
        <v>27</v>
      </c>
      <c r="G14" s="1" t="s">
        <v>43</v>
      </c>
      <c r="H14" s="1" t="s">
        <v>38</v>
      </c>
      <c r="I14" s="5">
        <v>25897285.780000001</v>
      </c>
      <c r="J14" s="1" t="s">
        <v>79</v>
      </c>
      <c r="K14" s="1" t="s">
        <v>80</v>
      </c>
      <c r="L14" s="1" t="s">
        <v>32</v>
      </c>
      <c r="M14" s="7">
        <v>19.954999999999998</v>
      </c>
      <c r="N14" s="42">
        <v>44742</v>
      </c>
      <c r="O14" s="42">
        <v>45107</v>
      </c>
      <c r="P14" s="42">
        <v>45260</v>
      </c>
      <c r="Q14" s="1" t="s">
        <v>81</v>
      </c>
      <c r="R14" s="3">
        <v>0</v>
      </c>
      <c r="S14" s="4">
        <v>19.96</v>
      </c>
      <c r="T14" s="11">
        <v>63</v>
      </c>
      <c r="U14" s="11">
        <v>189</v>
      </c>
      <c r="V14" s="11">
        <v>252</v>
      </c>
    </row>
    <row r="15" spans="1:22" x14ac:dyDescent="0.25">
      <c r="A15" s="2" t="s">
        <v>82</v>
      </c>
      <c r="B15" s="2" t="s">
        <v>2280</v>
      </c>
      <c r="C15" s="2" t="s">
        <v>24</v>
      </c>
      <c r="D15" s="2" t="s">
        <v>25</v>
      </c>
      <c r="E15" s="2" t="s">
        <v>26</v>
      </c>
      <c r="F15" s="2" t="s">
        <v>27</v>
      </c>
      <c r="G15" s="2" t="s">
        <v>43</v>
      </c>
      <c r="H15" s="2" t="s">
        <v>38</v>
      </c>
      <c r="I15" s="6">
        <v>11468648.699999999</v>
      </c>
      <c r="J15" s="2" t="s">
        <v>83</v>
      </c>
      <c r="K15" s="2" t="s">
        <v>80</v>
      </c>
      <c r="L15" s="2" t="s">
        <v>32</v>
      </c>
      <c r="M15" s="8">
        <v>9.1</v>
      </c>
      <c r="N15" s="43">
        <v>44676</v>
      </c>
      <c r="O15" s="43">
        <v>45041</v>
      </c>
      <c r="P15" s="43">
        <v>45041</v>
      </c>
      <c r="Q15" s="2" t="s">
        <v>84</v>
      </c>
      <c r="R15" s="9">
        <v>0</v>
      </c>
      <c r="S15" s="10">
        <v>9.1</v>
      </c>
      <c r="T15" s="12">
        <v>29</v>
      </c>
      <c r="U15" s="12">
        <v>87</v>
      </c>
      <c r="V15" s="12">
        <v>116</v>
      </c>
    </row>
    <row r="16" spans="1:22" x14ac:dyDescent="0.25">
      <c r="A16" s="1" t="s">
        <v>85</v>
      </c>
      <c r="B16" s="1" t="s">
        <v>2281</v>
      </c>
      <c r="C16" s="1" t="s">
        <v>24</v>
      </c>
      <c r="D16" s="1" t="s">
        <v>25</v>
      </c>
      <c r="E16" s="1" t="s">
        <v>26</v>
      </c>
      <c r="F16" s="1" t="s">
        <v>27</v>
      </c>
      <c r="G16" s="1" t="s">
        <v>43</v>
      </c>
      <c r="H16" s="1" t="s">
        <v>38</v>
      </c>
      <c r="I16" s="5">
        <v>15050123.039999999</v>
      </c>
      <c r="J16" s="1" t="s">
        <v>86</v>
      </c>
      <c r="K16" s="1" t="s">
        <v>87</v>
      </c>
      <c r="L16" s="1" t="s">
        <v>32</v>
      </c>
      <c r="M16" s="7">
        <v>23.7</v>
      </c>
      <c r="N16" s="42">
        <v>44676</v>
      </c>
      <c r="O16" s="42">
        <v>45041</v>
      </c>
      <c r="P16" s="42">
        <v>45041</v>
      </c>
      <c r="Q16" s="1" t="s">
        <v>88</v>
      </c>
      <c r="R16" s="3">
        <v>0</v>
      </c>
      <c r="S16" s="4">
        <v>23.7</v>
      </c>
      <c r="T16" s="11">
        <v>75</v>
      </c>
      <c r="U16" s="11">
        <v>225</v>
      </c>
      <c r="V16" s="11">
        <v>300</v>
      </c>
    </row>
    <row r="17" spans="1:22" x14ac:dyDescent="0.25">
      <c r="A17" s="2" t="s">
        <v>89</v>
      </c>
      <c r="B17" s="2" t="s">
        <v>2282</v>
      </c>
      <c r="C17" s="2" t="s">
        <v>24</v>
      </c>
      <c r="D17" s="2" t="s">
        <v>25</v>
      </c>
      <c r="E17" s="2" t="s">
        <v>26</v>
      </c>
      <c r="F17" s="2" t="s">
        <v>27</v>
      </c>
      <c r="G17" s="2" t="s">
        <v>43</v>
      </c>
      <c r="H17" s="2" t="s">
        <v>38</v>
      </c>
      <c r="I17" s="6">
        <v>27343834.859999999</v>
      </c>
      <c r="J17" s="2" t="s">
        <v>90</v>
      </c>
      <c r="K17" s="2" t="s">
        <v>72</v>
      </c>
      <c r="L17" s="2" t="s">
        <v>32</v>
      </c>
      <c r="M17" s="8">
        <v>31.8</v>
      </c>
      <c r="N17" s="43">
        <v>44686</v>
      </c>
      <c r="O17" s="43">
        <v>45051</v>
      </c>
      <c r="P17" s="43">
        <v>45051</v>
      </c>
      <c r="Q17" s="2" t="s">
        <v>91</v>
      </c>
      <c r="R17" s="9">
        <v>0</v>
      </c>
      <c r="S17" s="10">
        <v>31.8</v>
      </c>
      <c r="T17" s="12">
        <v>101</v>
      </c>
      <c r="U17" s="12">
        <v>303</v>
      </c>
      <c r="V17" s="12">
        <v>404</v>
      </c>
    </row>
    <row r="18" spans="1:22" x14ac:dyDescent="0.25">
      <c r="A18" s="1" t="s">
        <v>92</v>
      </c>
      <c r="B18" s="1" t="s">
        <v>2283</v>
      </c>
      <c r="C18" s="1" t="s">
        <v>24</v>
      </c>
      <c r="D18" s="1" t="s">
        <v>25</v>
      </c>
      <c r="E18" s="1" t="s">
        <v>26</v>
      </c>
      <c r="F18" s="1" t="s">
        <v>27</v>
      </c>
      <c r="G18" s="1" t="s">
        <v>43</v>
      </c>
      <c r="H18" s="1" t="s">
        <v>38</v>
      </c>
      <c r="I18" s="5">
        <v>24230098.809999999</v>
      </c>
      <c r="J18" s="1" t="s">
        <v>93</v>
      </c>
      <c r="K18" s="1" t="s">
        <v>49</v>
      </c>
      <c r="L18" s="1" t="s">
        <v>32</v>
      </c>
      <c r="M18" s="7">
        <v>38.799999999999997</v>
      </c>
      <c r="N18" s="42">
        <v>44676</v>
      </c>
      <c r="O18" s="42">
        <v>45041</v>
      </c>
      <c r="P18" s="42">
        <v>45041</v>
      </c>
      <c r="Q18" s="1" t="s">
        <v>94</v>
      </c>
      <c r="R18" s="3">
        <v>0</v>
      </c>
      <c r="S18" s="4">
        <v>38.799999999999997</v>
      </c>
      <c r="T18" s="11">
        <v>123</v>
      </c>
      <c r="U18" s="11">
        <v>369</v>
      </c>
      <c r="V18" s="11">
        <v>492</v>
      </c>
    </row>
    <row r="19" spans="1:22" x14ac:dyDescent="0.25">
      <c r="A19" s="2" t="s">
        <v>95</v>
      </c>
      <c r="B19" s="2" t="s">
        <v>2284</v>
      </c>
      <c r="C19" s="2" t="s">
        <v>24</v>
      </c>
      <c r="D19" s="2" t="s">
        <v>25</v>
      </c>
      <c r="E19" s="2" t="s">
        <v>26</v>
      </c>
      <c r="F19" s="2" t="s">
        <v>27</v>
      </c>
      <c r="G19" s="2" t="s">
        <v>43</v>
      </c>
      <c r="H19" s="2" t="s">
        <v>38</v>
      </c>
      <c r="I19" s="6">
        <v>6042626.0700000003</v>
      </c>
      <c r="J19" s="2" t="s">
        <v>96</v>
      </c>
      <c r="K19" s="2" t="s">
        <v>97</v>
      </c>
      <c r="L19" s="2" t="s">
        <v>32</v>
      </c>
      <c r="M19" s="8">
        <v>6.7</v>
      </c>
      <c r="N19" s="43">
        <v>44676</v>
      </c>
      <c r="O19" s="43">
        <v>45041</v>
      </c>
      <c r="P19" s="43">
        <v>44956</v>
      </c>
      <c r="Q19" s="2" t="s">
        <v>98</v>
      </c>
      <c r="R19" s="9">
        <v>0</v>
      </c>
      <c r="S19" s="10">
        <v>6.7</v>
      </c>
      <c r="T19" s="12">
        <v>22</v>
      </c>
      <c r="U19" s="12">
        <v>66</v>
      </c>
      <c r="V19" s="12">
        <v>88</v>
      </c>
    </row>
    <row r="20" spans="1:22" x14ac:dyDescent="0.25">
      <c r="A20" s="1" t="s">
        <v>99</v>
      </c>
      <c r="B20" s="1" t="s">
        <v>2285</v>
      </c>
      <c r="C20" s="1" t="s">
        <v>24</v>
      </c>
      <c r="D20" s="1" t="s">
        <v>25</v>
      </c>
      <c r="E20" s="1" t="s">
        <v>26</v>
      </c>
      <c r="F20" s="1" t="s">
        <v>27</v>
      </c>
      <c r="G20" s="1" t="s">
        <v>43</v>
      </c>
      <c r="H20" s="1" t="s">
        <v>38</v>
      </c>
      <c r="I20" s="5">
        <v>5813246.6900000004</v>
      </c>
      <c r="J20" s="1" t="s">
        <v>100</v>
      </c>
      <c r="K20" s="1" t="s">
        <v>97</v>
      </c>
      <c r="L20" s="1" t="s">
        <v>32</v>
      </c>
      <c r="M20" s="7">
        <v>6.7</v>
      </c>
      <c r="N20" s="42">
        <v>44676</v>
      </c>
      <c r="O20" s="42">
        <v>45041</v>
      </c>
      <c r="P20" s="42">
        <v>45041</v>
      </c>
      <c r="Q20" s="1" t="s">
        <v>101</v>
      </c>
      <c r="R20" s="3">
        <v>0</v>
      </c>
      <c r="S20" s="4">
        <v>6.7</v>
      </c>
      <c r="T20" s="11">
        <v>22</v>
      </c>
      <c r="U20" s="11">
        <v>66</v>
      </c>
      <c r="V20" s="11">
        <v>88</v>
      </c>
    </row>
    <row r="21" spans="1:22" x14ac:dyDescent="0.25">
      <c r="A21" s="2" t="s">
        <v>2586</v>
      </c>
      <c r="B21" s="2" t="s">
        <v>2286</v>
      </c>
      <c r="C21" s="2" t="s">
        <v>24</v>
      </c>
      <c r="D21" s="2" t="s">
        <v>25</v>
      </c>
      <c r="E21" s="2" t="s">
        <v>26</v>
      </c>
      <c r="F21" s="2" t="s">
        <v>27</v>
      </c>
      <c r="G21" s="2" t="s">
        <v>43</v>
      </c>
      <c r="H21" s="2" t="s">
        <v>38</v>
      </c>
      <c r="I21" s="6">
        <v>7952508.1100000003</v>
      </c>
      <c r="J21" s="2" t="s">
        <v>102</v>
      </c>
      <c r="K21" s="2" t="s">
        <v>56</v>
      </c>
      <c r="L21" s="2" t="s">
        <v>32</v>
      </c>
      <c r="M21" s="8">
        <v>16.399999999999999</v>
      </c>
      <c r="N21" s="43">
        <v>44706</v>
      </c>
      <c r="O21" s="43">
        <v>45071</v>
      </c>
      <c r="P21" s="43">
        <v>45071</v>
      </c>
      <c r="Q21" s="2" t="s">
        <v>2287</v>
      </c>
      <c r="R21" s="9">
        <v>0</v>
      </c>
      <c r="S21" s="10">
        <v>16.399999999999999</v>
      </c>
      <c r="T21" s="12">
        <v>52</v>
      </c>
      <c r="U21" s="12">
        <v>156</v>
      </c>
      <c r="V21" s="12">
        <v>208</v>
      </c>
    </row>
    <row r="22" spans="1:22" x14ac:dyDescent="0.25">
      <c r="A22" s="1" t="s">
        <v>103</v>
      </c>
      <c r="B22" s="1" t="s">
        <v>2288</v>
      </c>
      <c r="C22" s="1" t="s">
        <v>24</v>
      </c>
      <c r="D22" s="1" t="s">
        <v>25</v>
      </c>
      <c r="E22" s="1" t="s">
        <v>26</v>
      </c>
      <c r="F22" s="1" t="s">
        <v>27</v>
      </c>
      <c r="G22" s="1" t="s">
        <v>43</v>
      </c>
      <c r="H22" s="1" t="s">
        <v>38</v>
      </c>
      <c r="I22" s="5">
        <v>23858243.690000001</v>
      </c>
      <c r="J22" s="1" t="s">
        <v>104</v>
      </c>
      <c r="K22" s="1" t="s">
        <v>105</v>
      </c>
      <c r="L22" s="1" t="s">
        <v>32</v>
      </c>
      <c r="M22" s="7">
        <v>27.9</v>
      </c>
      <c r="N22" s="42">
        <v>44676</v>
      </c>
      <c r="O22" s="42">
        <v>45041</v>
      </c>
      <c r="P22" s="42">
        <v>45041</v>
      </c>
      <c r="Q22" s="1" t="s">
        <v>106</v>
      </c>
      <c r="R22" s="3">
        <v>0</v>
      </c>
      <c r="S22" s="4">
        <v>27.9</v>
      </c>
      <c r="T22" s="11">
        <v>88</v>
      </c>
      <c r="U22" s="11">
        <v>264</v>
      </c>
      <c r="V22" s="11">
        <v>352</v>
      </c>
    </row>
    <row r="23" spans="1:22" x14ac:dyDescent="0.25">
      <c r="A23" s="2" t="s">
        <v>107</v>
      </c>
      <c r="B23" s="2" t="s">
        <v>2289</v>
      </c>
      <c r="C23" s="2" t="s">
        <v>24</v>
      </c>
      <c r="D23" s="2" t="s">
        <v>25</v>
      </c>
      <c r="E23" s="2" t="s">
        <v>26</v>
      </c>
      <c r="F23" s="2" t="s">
        <v>27</v>
      </c>
      <c r="G23" s="2" t="s">
        <v>43</v>
      </c>
      <c r="H23" s="2" t="s">
        <v>38</v>
      </c>
      <c r="I23" s="6">
        <v>10049930.85</v>
      </c>
      <c r="J23" s="2" t="s">
        <v>108</v>
      </c>
      <c r="K23" s="2" t="s">
        <v>105</v>
      </c>
      <c r="L23" s="2" t="s">
        <v>32</v>
      </c>
      <c r="M23" s="8">
        <v>13.9</v>
      </c>
      <c r="N23" s="43">
        <v>44706</v>
      </c>
      <c r="O23" s="43">
        <v>45071</v>
      </c>
      <c r="P23" s="43">
        <v>44982</v>
      </c>
      <c r="Q23" s="2" t="s">
        <v>109</v>
      </c>
      <c r="R23" s="9">
        <v>0</v>
      </c>
      <c r="S23" s="10">
        <v>13.9</v>
      </c>
      <c r="T23" s="12">
        <v>44</v>
      </c>
      <c r="U23" s="12">
        <v>132</v>
      </c>
      <c r="V23" s="12">
        <v>176</v>
      </c>
    </row>
    <row r="24" spans="1:22" x14ac:dyDescent="0.25">
      <c r="A24" s="1" t="s">
        <v>110</v>
      </c>
      <c r="B24" s="1" t="s">
        <v>2290</v>
      </c>
      <c r="C24" s="1" t="s">
        <v>24</v>
      </c>
      <c r="D24" s="1" t="s">
        <v>25</v>
      </c>
      <c r="E24" s="1" t="s">
        <v>26</v>
      </c>
      <c r="F24" s="1" t="s">
        <v>27</v>
      </c>
      <c r="G24" s="1" t="s">
        <v>43</v>
      </c>
      <c r="H24" s="1" t="s">
        <v>38</v>
      </c>
      <c r="I24" s="5">
        <v>24468121.010000002</v>
      </c>
      <c r="J24" s="1" t="s">
        <v>111</v>
      </c>
      <c r="K24" s="1" t="s">
        <v>112</v>
      </c>
      <c r="L24" s="1" t="s">
        <v>32</v>
      </c>
      <c r="M24" s="7">
        <v>30.41</v>
      </c>
      <c r="N24" s="42">
        <v>44676</v>
      </c>
      <c r="O24" s="42">
        <v>45041</v>
      </c>
      <c r="P24" s="42">
        <v>45041</v>
      </c>
      <c r="Q24" s="1" t="s">
        <v>113</v>
      </c>
      <c r="R24" s="3">
        <v>0</v>
      </c>
      <c r="S24" s="4">
        <v>30.41</v>
      </c>
      <c r="T24" s="11">
        <v>96</v>
      </c>
      <c r="U24" s="11">
        <v>288</v>
      </c>
      <c r="V24" s="11">
        <v>384</v>
      </c>
    </row>
    <row r="25" spans="1:22" x14ac:dyDescent="0.25">
      <c r="A25" s="2" t="s">
        <v>114</v>
      </c>
      <c r="B25" s="2" t="s">
        <v>2291</v>
      </c>
      <c r="C25" s="2" t="s">
        <v>24</v>
      </c>
      <c r="D25" s="2" t="s">
        <v>25</v>
      </c>
      <c r="E25" s="2" t="s">
        <v>26</v>
      </c>
      <c r="F25" s="2" t="s">
        <v>27</v>
      </c>
      <c r="G25" s="2" t="s">
        <v>43</v>
      </c>
      <c r="H25" s="2" t="s">
        <v>38</v>
      </c>
      <c r="I25" s="6">
        <v>10065456.529999999</v>
      </c>
      <c r="J25" s="2" t="s">
        <v>115</v>
      </c>
      <c r="K25" s="2" t="s">
        <v>105</v>
      </c>
      <c r="L25" s="2" t="s">
        <v>32</v>
      </c>
      <c r="M25" s="8">
        <v>14</v>
      </c>
      <c r="N25" s="43">
        <v>44676</v>
      </c>
      <c r="O25" s="43">
        <v>45041</v>
      </c>
      <c r="P25" s="43">
        <v>45041</v>
      </c>
      <c r="Q25" s="2" t="s">
        <v>116</v>
      </c>
      <c r="R25" s="9">
        <v>0</v>
      </c>
      <c r="S25" s="10">
        <v>14</v>
      </c>
      <c r="T25" s="12">
        <v>45</v>
      </c>
      <c r="U25" s="12">
        <v>135</v>
      </c>
      <c r="V25" s="12">
        <v>180</v>
      </c>
    </row>
    <row r="26" spans="1:22" x14ac:dyDescent="0.25">
      <c r="A26" s="1" t="s">
        <v>117</v>
      </c>
      <c r="B26" s="1" t="s">
        <v>2292</v>
      </c>
      <c r="C26" s="1" t="s">
        <v>24</v>
      </c>
      <c r="D26" s="1" t="s">
        <v>25</v>
      </c>
      <c r="E26" s="1" t="s">
        <v>26</v>
      </c>
      <c r="F26" s="1" t="s">
        <v>27</v>
      </c>
      <c r="G26" s="1" t="s">
        <v>43</v>
      </c>
      <c r="H26" s="1" t="s">
        <v>38</v>
      </c>
      <c r="I26" s="5">
        <v>27488578.100000001</v>
      </c>
      <c r="J26" s="1" t="s">
        <v>118</v>
      </c>
      <c r="K26" s="1" t="s">
        <v>105</v>
      </c>
      <c r="L26" s="1" t="s">
        <v>32</v>
      </c>
      <c r="M26" s="7">
        <v>29.3</v>
      </c>
      <c r="N26" s="42">
        <v>44676</v>
      </c>
      <c r="O26" s="42">
        <v>45041</v>
      </c>
      <c r="P26" s="42">
        <v>45041</v>
      </c>
      <c r="Q26" s="1" t="s">
        <v>119</v>
      </c>
      <c r="R26" s="3">
        <v>0</v>
      </c>
      <c r="S26" s="4">
        <v>29.3</v>
      </c>
      <c r="T26" s="11">
        <v>93</v>
      </c>
      <c r="U26" s="11">
        <v>279</v>
      </c>
      <c r="V26" s="11">
        <v>372</v>
      </c>
    </row>
    <row r="27" spans="1:22" x14ac:dyDescent="0.25">
      <c r="A27" s="2" t="s">
        <v>120</v>
      </c>
      <c r="B27" s="2" t="s">
        <v>2293</v>
      </c>
      <c r="C27" s="2" t="s">
        <v>24</v>
      </c>
      <c r="D27" s="2" t="s">
        <v>25</v>
      </c>
      <c r="E27" s="2" t="s">
        <v>26</v>
      </c>
      <c r="F27" s="2" t="s">
        <v>27</v>
      </c>
      <c r="G27" s="2" t="s">
        <v>43</v>
      </c>
      <c r="H27" s="2" t="s">
        <v>38</v>
      </c>
      <c r="I27" s="6">
        <v>18235453.16</v>
      </c>
      <c r="J27" s="2" t="s">
        <v>121</v>
      </c>
      <c r="K27" s="2" t="s">
        <v>122</v>
      </c>
      <c r="L27" s="2" t="s">
        <v>32</v>
      </c>
      <c r="M27" s="8">
        <v>13</v>
      </c>
      <c r="N27" s="43">
        <v>44686</v>
      </c>
      <c r="O27" s="43">
        <v>45051</v>
      </c>
      <c r="P27" s="43">
        <v>45071</v>
      </c>
      <c r="Q27" s="2" t="s">
        <v>123</v>
      </c>
      <c r="R27" s="9">
        <v>0</v>
      </c>
      <c r="S27" s="10">
        <v>13</v>
      </c>
      <c r="T27" s="12">
        <v>41</v>
      </c>
      <c r="U27" s="12">
        <v>123</v>
      </c>
      <c r="V27" s="12">
        <v>164</v>
      </c>
    </row>
    <row r="28" spans="1:22" x14ac:dyDescent="0.25">
      <c r="A28" s="1" t="s">
        <v>124</v>
      </c>
      <c r="B28" s="1" t="s">
        <v>2294</v>
      </c>
      <c r="C28" s="1" t="s">
        <v>24</v>
      </c>
      <c r="D28" s="1" t="s">
        <v>25</v>
      </c>
      <c r="E28" s="1" t="s">
        <v>26</v>
      </c>
      <c r="F28" s="1" t="s">
        <v>27</v>
      </c>
      <c r="G28" s="1" t="s">
        <v>43</v>
      </c>
      <c r="H28" s="1" t="s">
        <v>38</v>
      </c>
      <c r="I28" s="5">
        <v>36126452.25</v>
      </c>
      <c r="J28" s="1" t="s">
        <v>125</v>
      </c>
      <c r="K28" s="1" t="s">
        <v>122</v>
      </c>
      <c r="L28" s="1" t="s">
        <v>32</v>
      </c>
      <c r="M28" s="7">
        <v>26.95</v>
      </c>
      <c r="N28" s="42">
        <v>44686</v>
      </c>
      <c r="O28" s="42">
        <v>45051</v>
      </c>
      <c r="P28" s="42">
        <v>45082</v>
      </c>
      <c r="Q28" s="1" t="s">
        <v>126</v>
      </c>
      <c r="R28" s="3">
        <v>0</v>
      </c>
      <c r="S28" s="4">
        <v>26.95</v>
      </c>
      <c r="T28" s="11">
        <v>85</v>
      </c>
      <c r="U28" s="11">
        <v>255</v>
      </c>
      <c r="V28" s="11">
        <v>340</v>
      </c>
    </row>
    <row r="29" spans="1:22" x14ac:dyDescent="0.25">
      <c r="A29" s="2" t="s">
        <v>127</v>
      </c>
      <c r="B29" s="2" t="s">
        <v>2295</v>
      </c>
      <c r="C29" s="2" t="s">
        <v>24</v>
      </c>
      <c r="D29" s="2" t="s">
        <v>25</v>
      </c>
      <c r="E29" s="2" t="s">
        <v>26</v>
      </c>
      <c r="F29" s="2" t="s">
        <v>27</v>
      </c>
      <c r="G29" s="2" t="s">
        <v>43</v>
      </c>
      <c r="H29" s="2" t="s">
        <v>38</v>
      </c>
      <c r="I29" s="6">
        <v>23157279.539999999</v>
      </c>
      <c r="J29" s="2" t="s">
        <v>121</v>
      </c>
      <c r="K29" s="2" t="s">
        <v>122</v>
      </c>
      <c r="L29" s="2" t="s">
        <v>32</v>
      </c>
      <c r="M29" s="8">
        <v>13.6</v>
      </c>
      <c r="N29" s="43">
        <v>44706</v>
      </c>
      <c r="O29" s="43">
        <v>45071</v>
      </c>
      <c r="P29" s="43">
        <v>45071</v>
      </c>
      <c r="Q29" s="2" t="s">
        <v>128</v>
      </c>
      <c r="R29" s="9">
        <v>0</v>
      </c>
      <c r="S29" s="10">
        <v>13.6</v>
      </c>
      <c r="T29" s="12">
        <v>43</v>
      </c>
      <c r="U29" s="12">
        <v>129</v>
      </c>
      <c r="V29" s="12">
        <v>172</v>
      </c>
    </row>
    <row r="30" spans="1:22" x14ac:dyDescent="0.25">
      <c r="A30" s="1" t="s">
        <v>129</v>
      </c>
      <c r="B30" s="1" t="s">
        <v>2296</v>
      </c>
      <c r="C30" s="1" t="s">
        <v>24</v>
      </c>
      <c r="D30" s="1" t="s">
        <v>25</v>
      </c>
      <c r="E30" s="1" t="s">
        <v>26</v>
      </c>
      <c r="F30" s="1" t="s">
        <v>27</v>
      </c>
      <c r="G30" s="1" t="s">
        <v>43</v>
      </c>
      <c r="H30" s="1" t="s">
        <v>38</v>
      </c>
      <c r="I30" s="5">
        <v>13225903.18</v>
      </c>
      <c r="J30" s="1" t="s">
        <v>121</v>
      </c>
      <c r="K30" s="1" t="s">
        <v>122</v>
      </c>
      <c r="L30" s="1" t="s">
        <v>32</v>
      </c>
      <c r="M30" s="7">
        <v>7.4</v>
      </c>
      <c r="N30" s="42">
        <v>44686</v>
      </c>
      <c r="O30" s="42">
        <v>45021</v>
      </c>
      <c r="P30" s="42">
        <v>45071</v>
      </c>
      <c r="Q30" s="1" t="s">
        <v>130</v>
      </c>
      <c r="R30" s="3">
        <v>0</v>
      </c>
      <c r="S30" s="4">
        <v>7.4</v>
      </c>
      <c r="T30" s="11">
        <v>24</v>
      </c>
      <c r="U30" s="11">
        <v>72</v>
      </c>
      <c r="V30" s="11">
        <v>96</v>
      </c>
    </row>
    <row r="31" spans="1:22" x14ac:dyDescent="0.25">
      <c r="A31" s="2" t="s">
        <v>131</v>
      </c>
      <c r="B31" s="2" t="s">
        <v>2297</v>
      </c>
      <c r="C31" s="2" t="s">
        <v>24</v>
      </c>
      <c r="D31" s="2" t="s">
        <v>25</v>
      </c>
      <c r="E31" s="2" t="s">
        <v>26</v>
      </c>
      <c r="F31" s="2" t="s">
        <v>27</v>
      </c>
      <c r="G31" s="2" t="s">
        <v>43</v>
      </c>
      <c r="H31" s="2" t="s">
        <v>38</v>
      </c>
      <c r="I31" s="6">
        <v>6210345.1900000004</v>
      </c>
      <c r="J31" s="2" t="s">
        <v>132</v>
      </c>
      <c r="K31" s="2" t="s">
        <v>40</v>
      </c>
      <c r="L31" s="2" t="s">
        <v>32</v>
      </c>
      <c r="M31" s="8">
        <v>8</v>
      </c>
      <c r="N31" s="43">
        <v>44676</v>
      </c>
      <c r="O31" s="43">
        <v>45224</v>
      </c>
      <c r="P31" s="43">
        <v>45224</v>
      </c>
      <c r="Q31" s="2" t="s">
        <v>133</v>
      </c>
      <c r="R31" s="9">
        <v>0</v>
      </c>
      <c r="S31" s="10">
        <v>8</v>
      </c>
      <c r="T31" s="12">
        <v>26</v>
      </c>
      <c r="U31" s="12">
        <v>78</v>
      </c>
      <c r="V31" s="12">
        <v>104</v>
      </c>
    </row>
    <row r="32" spans="1:22" x14ac:dyDescent="0.25">
      <c r="A32" s="1" t="s">
        <v>131</v>
      </c>
      <c r="B32" s="1" t="s">
        <v>2298</v>
      </c>
      <c r="C32" s="1" t="s">
        <v>24</v>
      </c>
      <c r="D32" s="1" t="s">
        <v>25</v>
      </c>
      <c r="E32" s="1" t="s">
        <v>26</v>
      </c>
      <c r="F32" s="1" t="s">
        <v>27</v>
      </c>
      <c r="G32" s="1" t="s">
        <v>43</v>
      </c>
      <c r="H32" s="1" t="s">
        <v>38</v>
      </c>
      <c r="I32" s="5">
        <v>7876088.6100000003</v>
      </c>
      <c r="J32" s="1" t="s">
        <v>134</v>
      </c>
      <c r="K32" s="1" t="s">
        <v>40</v>
      </c>
      <c r="L32" s="1" t="s">
        <v>32</v>
      </c>
      <c r="M32" s="7">
        <v>7.8</v>
      </c>
      <c r="N32" s="42">
        <v>44742</v>
      </c>
      <c r="O32" s="42">
        <v>45046</v>
      </c>
      <c r="P32" s="42">
        <v>45076</v>
      </c>
      <c r="Q32" s="1" t="s">
        <v>135</v>
      </c>
      <c r="R32" s="3">
        <v>0</v>
      </c>
      <c r="S32" s="4">
        <v>7.8</v>
      </c>
      <c r="T32" s="11">
        <v>25</v>
      </c>
      <c r="U32" s="11">
        <v>75</v>
      </c>
      <c r="V32" s="11">
        <v>100</v>
      </c>
    </row>
    <row r="33" spans="1:22" x14ac:dyDescent="0.25">
      <c r="A33" s="2" t="s">
        <v>136</v>
      </c>
      <c r="B33" s="2" t="s">
        <v>2299</v>
      </c>
      <c r="C33" s="2" t="s">
        <v>24</v>
      </c>
      <c r="D33" s="2" t="s">
        <v>25</v>
      </c>
      <c r="E33" s="2" t="s">
        <v>26</v>
      </c>
      <c r="F33" s="2" t="s">
        <v>27</v>
      </c>
      <c r="G33" s="2" t="s">
        <v>37</v>
      </c>
      <c r="H33" s="2" t="s">
        <v>38</v>
      </c>
      <c r="I33" s="6">
        <v>8032977.1299999999</v>
      </c>
      <c r="J33" s="2" t="s">
        <v>137</v>
      </c>
      <c r="K33" s="2" t="s">
        <v>40</v>
      </c>
      <c r="L33" s="2" t="s">
        <v>32</v>
      </c>
      <c r="M33" s="8">
        <v>3.2410000000000001</v>
      </c>
      <c r="N33" s="43">
        <v>44742</v>
      </c>
      <c r="O33" s="43">
        <v>45107</v>
      </c>
      <c r="P33" s="43">
        <v>45137</v>
      </c>
      <c r="Q33" s="2" t="s">
        <v>138</v>
      </c>
      <c r="R33" s="9">
        <v>0</v>
      </c>
      <c r="S33" s="10">
        <v>3.24</v>
      </c>
      <c r="T33" s="12">
        <v>19</v>
      </c>
      <c r="U33" s="12">
        <v>57</v>
      </c>
      <c r="V33" s="12">
        <v>76</v>
      </c>
    </row>
    <row r="34" spans="1:22" x14ac:dyDescent="0.25">
      <c r="A34" s="1" t="s">
        <v>139</v>
      </c>
      <c r="B34" s="1" t="s">
        <v>2300</v>
      </c>
      <c r="C34" s="1" t="s">
        <v>24</v>
      </c>
      <c r="D34" s="1" t="s">
        <v>25</v>
      </c>
      <c r="E34" s="1" t="s">
        <v>26</v>
      </c>
      <c r="F34" s="1" t="s">
        <v>27</v>
      </c>
      <c r="G34" s="1" t="s">
        <v>37</v>
      </c>
      <c r="H34" s="1" t="s">
        <v>38</v>
      </c>
      <c r="I34" s="5">
        <v>27099833.050000001</v>
      </c>
      <c r="J34" s="1" t="s">
        <v>140</v>
      </c>
      <c r="K34" s="1" t="s">
        <v>40</v>
      </c>
      <c r="L34" s="1" t="s">
        <v>32</v>
      </c>
      <c r="M34" s="7">
        <v>10.5</v>
      </c>
      <c r="N34" s="42">
        <v>44742</v>
      </c>
      <c r="O34" s="42">
        <v>45381</v>
      </c>
      <c r="P34" s="42">
        <v>45442</v>
      </c>
      <c r="Q34" s="1" t="s">
        <v>141</v>
      </c>
      <c r="R34" s="3">
        <v>0</v>
      </c>
      <c r="S34" s="4">
        <v>10.5</v>
      </c>
      <c r="T34" s="11">
        <v>62</v>
      </c>
      <c r="U34" s="11">
        <v>186</v>
      </c>
      <c r="V34" s="11">
        <v>248</v>
      </c>
    </row>
    <row r="35" spans="1:22" x14ac:dyDescent="0.25">
      <c r="A35" s="2" t="s">
        <v>142</v>
      </c>
      <c r="B35" s="2" t="s">
        <v>2301</v>
      </c>
      <c r="C35" s="2" t="s">
        <v>24</v>
      </c>
      <c r="D35" s="2" t="s">
        <v>25</v>
      </c>
      <c r="E35" s="2" t="s">
        <v>26</v>
      </c>
      <c r="F35" s="2" t="s">
        <v>27</v>
      </c>
      <c r="G35" s="2" t="s">
        <v>37</v>
      </c>
      <c r="H35" s="2" t="s">
        <v>38</v>
      </c>
      <c r="I35" s="6">
        <v>27247669.57</v>
      </c>
      <c r="J35" s="2" t="s">
        <v>143</v>
      </c>
      <c r="K35" s="2" t="s">
        <v>40</v>
      </c>
      <c r="L35" s="2" t="s">
        <v>32</v>
      </c>
      <c r="M35" s="8">
        <v>8.6170000000000009</v>
      </c>
      <c r="N35" s="43">
        <v>44890</v>
      </c>
      <c r="O35" s="43">
        <v>45347</v>
      </c>
      <c r="P35" s="43">
        <v>45392</v>
      </c>
      <c r="Q35" s="2" t="s">
        <v>144</v>
      </c>
      <c r="R35" s="9">
        <v>0</v>
      </c>
      <c r="S35" s="10">
        <v>8.6199999999999992</v>
      </c>
      <c r="T35" s="12">
        <v>51</v>
      </c>
      <c r="U35" s="12">
        <v>153</v>
      </c>
      <c r="V35" s="12">
        <v>204</v>
      </c>
    </row>
    <row r="36" spans="1:22" x14ac:dyDescent="0.25">
      <c r="A36" s="1" t="s">
        <v>145</v>
      </c>
      <c r="B36" s="1" t="s">
        <v>2302</v>
      </c>
      <c r="C36" s="1" t="s">
        <v>24</v>
      </c>
      <c r="D36" s="1" t="s">
        <v>25</v>
      </c>
      <c r="E36" s="1" t="s">
        <v>26</v>
      </c>
      <c r="F36" s="1" t="s">
        <v>27</v>
      </c>
      <c r="G36" s="1" t="s">
        <v>37</v>
      </c>
      <c r="H36" s="1" t="s">
        <v>38</v>
      </c>
      <c r="I36" s="5">
        <v>22765269.18</v>
      </c>
      <c r="J36" s="1" t="s">
        <v>146</v>
      </c>
      <c r="K36" s="1" t="s">
        <v>40</v>
      </c>
      <c r="L36" s="1" t="s">
        <v>32</v>
      </c>
      <c r="M36" s="7">
        <v>11.268000000000001</v>
      </c>
      <c r="N36" s="42">
        <v>44742</v>
      </c>
      <c r="O36" s="42">
        <v>45381</v>
      </c>
      <c r="P36" s="42">
        <v>45402</v>
      </c>
      <c r="Q36" s="1" t="s">
        <v>147</v>
      </c>
      <c r="R36" s="3">
        <v>0</v>
      </c>
      <c r="S36" s="4">
        <v>11.27</v>
      </c>
      <c r="T36" s="11">
        <v>66</v>
      </c>
      <c r="U36" s="11">
        <v>198</v>
      </c>
      <c r="V36" s="11">
        <v>264</v>
      </c>
    </row>
    <row r="37" spans="1:22" x14ac:dyDescent="0.25">
      <c r="A37" s="2" t="s">
        <v>148</v>
      </c>
      <c r="B37" s="2" t="s">
        <v>2303</v>
      </c>
      <c r="C37" s="2" t="s">
        <v>24</v>
      </c>
      <c r="D37" s="2" t="s">
        <v>25</v>
      </c>
      <c r="E37" s="2" t="s">
        <v>26</v>
      </c>
      <c r="F37" s="2" t="s">
        <v>27</v>
      </c>
      <c r="G37" s="2" t="s">
        <v>37</v>
      </c>
      <c r="H37" s="2" t="s">
        <v>38</v>
      </c>
      <c r="I37" s="6">
        <v>6712569.5999999996</v>
      </c>
      <c r="J37" s="2" t="s">
        <v>149</v>
      </c>
      <c r="K37" s="2" t="s">
        <v>40</v>
      </c>
      <c r="L37" s="2" t="s">
        <v>32</v>
      </c>
      <c r="M37" s="8">
        <v>3.5</v>
      </c>
      <c r="N37" s="43">
        <v>44742</v>
      </c>
      <c r="O37" s="43">
        <v>45107</v>
      </c>
      <c r="P37" s="43">
        <v>45137</v>
      </c>
      <c r="Q37" s="2" t="s">
        <v>150</v>
      </c>
      <c r="R37" s="9">
        <v>0</v>
      </c>
      <c r="S37" s="10">
        <v>3.5</v>
      </c>
      <c r="T37" s="12">
        <v>21</v>
      </c>
      <c r="U37" s="12">
        <v>63</v>
      </c>
      <c r="V37" s="12">
        <v>84</v>
      </c>
    </row>
    <row r="38" spans="1:22" x14ac:dyDescent="0.25">
      <c r="A38" s="1" t="s">
        <v>151</v>
      </c>
      <c r="B38" s="1" t="s">
        <v>2304</v>
      </c>
      <c r="C38" s="1" t="s">
        <v>24</v>
      </c>
      <c r="D38" s="1" t="s">
        <v>25</v>
      </c>
      <c r="E38" s="1" t="s">
        <v>26</v>
      </c>
      <c r="F38" s="1" t="s">
        <v>27</v>
      </c>
      <c r="G38" s="1" t="s">
        <v>43</v>
      </c>
      <c r="H38" s="1" t="s">
        <v>38</v>
      </c>
      <c r="I38" s="5">
        <v>39852675.950000003</v>
      </c>
      <c r="J38" s="1" t="s">
        <v>152</v>
      </c>
      <c r="K38" s="1" t="s">
        <v>72</v>
      </c>
      <c r="L38" s="1" t="s">
        <v>32</v>
      </c>
      <c r="M38" s="7">
        <v>29.8</v>
      </c>
      <c r="N38" s="42">
        <v>44743</v>
      </c>
      <c r="O38" s="42">
        <v>45200</v>
      </c>
      <c r="P38" s="42">
        <v>45200</v>
      </c>
      <c r="Q38" s="1" t="s">
        <v>153</v>
      </c>
      <c r="R38" s="3">
        <v>0</v>
      </c>
      <c r="S38" s="4">
        <v>29.8</v>
      </c>
      <c r="T38" s="11">
        <v>94</v>
      </c>
      <c r="U38" s="11">
        <v>282</v>
      </c>
      <c r="V38" s="11">
        <v>376</v>
      </c>
    </row>
    <row r="39" spans="1:22" x14ac:dyDescent="0.25">
      <c r="A39" s="2" t="s">
        <v>154</v>
      </c>
      <c r="B39" s="2" t="s">
        <v>2305</v>
      </c>
      <c r="C39" s="2" t="s">
        <v>24</v>
      </c>
      <c r="D39" s="2" t="s">
        <v>25</v>
      </c>
      <c r="E39" s="2" t="s">
        <v>26</v>
      </c>
      <c r="F39" s="2" t="s">
        <v>27</v>
      </c>
      <c r="G39" s="2" t="s">
        <v>43</v>
      </c>
      <c r="H39" s="2" t="s">
        <v>38</v>
      </c>
      <c r="I39" s="6">
        <v>28956143.780000001</v>
      </c>
      <c r="J39" s="2" t="s">
        <v>155</v>
      </c>
      <c r="K39" s="2" t="s">
        <v>72</v>
      </c>
      <c r="L39" s="2" t="s">
        <v>32</v>
      </c>
      <c r="M39" s="8">
        <v>30.3</v>
      </c>
      <c r="N39" s="43">
        <v>44743</v>
      </c>
      <c r="O39" s="43">
        <v>45108</v>
      </c>
      <c r="P39" s="43">
        <v>45107</v>
      </c>
      <c r="Q39" s="2" t="s">
        <v>156</v>
      </c>
      <c r="R39" s="9">
        <v>0</v>
      </c>
      <c r="S39" s="10">
        <v>30.3</v>
      </c>
      <c r="T39" s="12">
        <v>96</v>
      </c>
      <c r="U39" s="12">
        <v>288</v>
      </c>
      <c r="V39" s="12">
        <v>384</v>
      </c>
    </row>
    <row r="40" spans="1:22" x14ac:dyDescent="0.25">
      <c r="A40" s="1" t="s">
        <v>157</v>
      </c>
      <c r="B40" s="1" t="s">
        <v>2306</v>
      </c>
      <c r="C40" s="1" t="s">
        <v>24</v>
      </c>
      <c r="D40" s="1" t="s">
        <v>25</v>
      </c>
      <c r="E40" s="1" t="s">
        <v>26</v>
      </c>
      <c r="F40" s="1" t="s">
        <v>27</v>
      </c>
      <c r="G40" s="1" t="s">
        <v>43</v>
      </c>
      <c r="H40" s="1" t="s">
        <v>38</v>
      </c>
      <c r="I40" s="5">
        <v>33860197.43</v>
      </c>
      <c r="J40" s="1" t="s">
        <v>158</v>
      </c>
      <c r="K40" s="1" t="s">
        <v>72</v>
      </c>
      <c r="L40" s="1" t="s">
        <v>32</v>
      </c>
      <c r="M40" s="7">
        <v>27.1</v>
      </c>
      <c r="N40" s="42">
        <v>44742</v>
      </c>
      <c r="O40" s="42">
        <v>45107</v>
      </c>
      <c r="P40" s="42">
        <v>45107</v>
      </c>
      <c r="Q40" s="1" t="s">
        <v>159</v>
      </c>
      <c r="R40" s="3">
        <v>0</v>
      </c>
      <c r="S40" s="4">
        <v>27.1</v>
      </c>
      <c r="T40" s="11">
        <v>86</v>
      </c>
      <c r="U40" s="11">
        <v>258</v>
      </c>
      <c r="V40" s="11">
        <v>344</v>
      </c>
    </row>
    <row r="41" spans="1:22" x14ac:dyDescent="0.25">
      <c r="A41" s="2" t="s">
        <v>160</v>
      </c>
      <c r="B41" s="2" t="s">
        <v>2307</v>
      </c>
      <c r="C41" s="2" t="s">
        <v>24</v>
      </c>
      <c r="D41" s="2" t="s">
        <v>25</v>
      </c>
      <c r="E41" s="2" t="s">
        <v>26</v>
      </c>
      <c r="F41" s="2" t="s">
        <v>27</v>
      </c>
      <c r="G41" s="2" t="s">
        <v>43</v>
      </c>
      <c r="H41" s="2" t="s">
        <v>38</v>
      </c>
      <c r="I41" s="6">
        <v>28436791.329999998</v>
      </c>
      <c r="J41" s="2" t="s">
        <v>161</v>
      </c>
      <c r="K41" s="2" t="s">
        <v>45</v>
      </c>
      <c r="L41" s="2" t="s">
        <v>32</v>
      </c>
      <c r="M41" s="8">
        <v>37.520000000000003</v>
      </c>
      <c r="N41" s="43">
        <v>44742</v>
      </c>
      <c r="O41" s="43">
        <v>45107</v>
      </c>
      <c r="P41" s="43">
        <v>45010</v>
      </c>
      <c r="Q41" s="2" t="s">
        <v>162</v>
      </c>
      <c r="R41" s="9">
        <v>0</v>
      </c>
      <c r="S41" s="10">
        <v>37.520000000000003</v>
      </c>
      <c r="T41" s="12">
        <v>119</v>
      </c>
      <c r="U41" s="12">
        <v>357</v>
      </c>
      <c r="V41" s="12">
        <v>476</v>
      </c>
    </row>
    <row r="42" spans="1:22" x14ac:dyDescent="0.25">
      <c r="A42" s="1" t="s">
        <v>163</v>
      </c>
      <c r="B42" s="1" t="s">
        <v>2308</v>
      </c>
      <c r="C42" s="1" t="s">
        <v>24</v>
      </c>
      <c r="D42" s="1" t="s">
        <v>25</v>
      </c>
      <c r="E42" s="1" t="s">
        <v>26</v>
      </c>
      <c r="F42" s="1" t="s">
        <v>27</v>
      </c>
      <c r="G42" s="1" t="s">
        <v>43</v>
      </c>
      <c r="H42" s="1" t="s">
        <v>38</v>
      </c>
      <c r="I42" s="5">
        <v>26240876.109999999</v>
      </c>
      <c r="J42" s="1" t="s">
        <v>164</v>
      </c>
      <c r="K42" s="1" t="s">
        <v>45</v>
      </c>
      <c r="L42" s="1" t="s">
        <v>32</v>
      </c>
      <c r="M42" s="7">
        <v>29.1</v>
      </c>
      <c r="N42" s="42">
        <v>44890</v>
      </c>
      <c r="O42" s="42">
        <v>45255</v>
      </c>
      <c r="P42" s="42">
        <v>45163</v>
      </c>
      <c r="Q42" s="1" t="s">
        <v>165</v>
      </c>
      <c r="R42" s="3">
        <v>0</v>
      </c>
      <c r="S42" s="4">
        <v>29.1</v>
      </c>
      <c r="T42" s="11">
        <v>92</v>
      </c>
      <c r="U42" s="11">
        <v>276</v>
      </c>
      <c r="V42" s="11">
        <v>368</v>
      </c>
    </row>
    <row r="43" spans="1:22" x14ac:dyDescent="0.25">
      <c r="A43" s="2" t="s">
        <v>166</v>
      </c>
      <c r="B43" s="2" t="s">
        <v>2309</v>
      </c>
      <c r="C43" s="2" t="s">
        <v>24</v>
      </c>
      <c r="D43" s="2" t="s">
        <v>25</v>
      </c>
      <c r="E43" s="2" t="s">
        <v>26</v>
      </c>
      <c r="F43" s="2" t="s">
        <v>27</v>
      </c>
      <c r="G43" s="2" t="s">
        <v>37</v>
      </c>
      <c r="H43" s="2" t="s">
        <v>38</v>
      </c>
      <c r="I43" s="6">
        <v>30644884.100000001</v>
      </c>
      <c r="J43" s="2" t="s">
        <v>167</v>
      </c>
      <c r="K43" s="2" t="s">
        <v>45</v>
      </c>
      <c r="L43" s="2" t="s">
        <v>32</v>
      </c>
      <c r="M43" s="8">
        <v>14.84</v>
      </c>
      <c r="N43" s="43">
        <v>44742</v>
      </c>
      <c r="O43" s="43">
        <v>45107</v>
      </c>
      <c r="P43" s="43">
        <v>45107</v>
      </c>
      <c r="Q43" s="2" t="s">
        <v>168</v>
      </c>
      <c r="R43" s="9">
        <v>0</v>
      </c>
      <c r="S43" s="10">
        <v>14.84</v>
      </c>
      <c r="T43" s="12">
        <v>87</v>
      </c>
      <c r="U43" s="12">
        <v>261</v>
      </c>
      <c r="V43" s="12">
        <v>348</v>
      </c>
    </row>
    <row r="44" spans="1:22" x14ac:dyDescent="0.25">
      <c r="A44" s="1" t="s">
        <v>169</v>
      </c>
      <c r="B44" s="1" t="s">
        <v>2310</v>
      </c>
      <c r="C44" s="1" t="s">
        <v>24</v>
      </c>
      <c r="D44" s="1" t="s">
        <v>25</v>
      </c>
      <c r="E44" s="1" t="s">
        <v>26</v>
      </c>
      <c r="F44" s="1" t="s">
        <v>27</v>
      </c>
      <c r="G44" s="1" t="s">
        <v>43</v>
      </c>
      <c r="H44" s="1" t="s">
        <v>38</v>
      </c>
      <c r="I44" s="5">
        <v>18421314.829999998</v>
      </c>
      <c r="J44" s="1" t="s">
        <v>170</v>
      </c>
      <c r="K44" s="1" t="s">
        <v>72</v>
      </c>
      <c r="L44" s="1" t="s">
        <v>32</v>
      </c>
      <c r="M44" s="7">
        <v>10.9</v>
      </c>
      <c r="N44" s="42">
        <v>44742</v>
      </c>
      <c r="O44" s="42">
        <v>45046</v>
      </c>
      <c r="P44" s="42">
        <v>45163</v>
      </c>
      <c r="Q44" s="1" t="s">
        <v>171</v>
      </c>
      <c r="R44" s="3">
        <v>0</v>
      </c>
      <c r="S44" s="4">
        <v>10.9</v>
      </c>
      <c r="T44" s="11">
        <v>35</v>
      </c>
      <c r="U44" s="11">
        <v>105</v>
      </c>
      <c r="V44" s="11">
        <v>140</v>
      </c>
    </row>
    <row r="45" spans="1:22" x14ac:dyDescent="0.25">
      <c r="A45" s="2" t="s">
        <v>172</v>
      </c>
      <c r="B45" s="2" t="s">
        <v>2311</v>
      </c>
      <c r="C45" s="2" t="s">
        <v>24</v>
      </c>
      <c r="D45" s="2" t="s">
        <v>25</v>
      </c>
      <c r="E45" s="2" t="s">
        <v>26</v>
      </c>
      <c r="F45" s="2" t="s">
        <v>27</v>
      </c>
      <c r="G45" s="2" t="s">
        <v>37</v>
      </c>
      <c r="H45" s="2" t="s">
        <v>38</v>
      </c>
      <c r="I45" s="6">
        <v>17591360.949999999</v>
      </c>
      <c r="J45" s="2" t="s">
        <v>173</v>
      </c>
      <c r="K45" s="2" t="s">
        <v>49</v>
      </c>
      <c r="L45" s="2" t="s">
        <v>32</v>
      </c>
      <c r="M45" s="8">
        <v>10.708</v>
      </c>
      <c r="N45" s="43">
        <v>44742</v>
      </c>
      <c r="O45" s="43">
        <v>45260</v>
      </c>
      <c r="P45" s="43">
        <v>45260</v>
      </c>
      <c r="Q45" s="2" t="s">
        <v>174</v>
      </c>
      <c r="R45" s="9">
        <v>0</v>
      </c>
      <c r="S45" s="10">
        <v>10.71</v>
      </c>
      <c r="T45" s="12">
        <v>63</v>
      </c>
      <c r="U45" s="12">
        <v>189</v>
      </c>
      <c r="V45" s="12">
        <v>252</v>
      </c>
    </row>
    <row r="46" spans="1:22" x14ac:dyDescent="0.25">
      <c r="A46" s="1" t="s">
        <v>175</v>
      </c>
      <c r="B46" s="1" t="s">
        <v>2312</v>
      </c>
      <c r="C46" s="1" t="s">
        <v>24</v>
      </c>
      <c r="D46" s="1" t="s">
        <v>25</v>
      </c>
      <c r="E46" s="1" t="s">
        <v>26</v>
      </c>
      <c r="F46" s="1" t="s">
        <v>27</v>
      </c>
      <c r="G46" s="1" t="s">
        <v>43</v>
      </c>
      <c r="H46" s="1" t="s">
        <v>38</v>
      </c>
      <c r="I46" s="5">
        <v>18348357</v>
      </c>
      <c r="J46" s="1" t="s">
        <v>176</v>
      </c>
      <c r="K46" s="1" t="s">
        <v>49</v>
      </c>
      <c r="L46" s="1" t="s">
        <v>32</v>
      </c>
      <c r="M46" s="7">
        <v>22.5</v>
      </c>
      <c r="N46" s="42">
        <v>44742</v>
      </c>
      <c r="O46" s="42">
        <v>45107</v>
      </c>
      <c r="P46" s="42">
        <v>45107</v>
      </c>
      <c r="Q46" s="1" t="s">
        <v>177</v>
      </c>
      <c r="R46" s="3">
        <v>0</v>
      </c>
      <c r="S46" s="4">
        <v>22.5</v>
      </c>
      <c r="T46" s="11">
        <v>71</v>
      </c>
      <c r="U46" s="11">
        <v>213</v>
      </c>
      <c r="V46" s="11">
        <v>284</v>
      </c>
    </row>
    <row r="47" spans="1:22" x14ac:dyDescent="0.25">
      <c r="A47" s="2" t="s">
        <v>178</v>
      </c>
      <c r="B47" s="2" t="s">
        <v>2313</v>
      </c>
      <c r="C47" s="2" t="s">
        <v>24</v>
      </c>
      <c r="D47" s="2" t="s">
        <v>25</v>
      </c>
      <c r="E47" s="2" t="s">
        <v>26</v>
      </c>
      <c r="F47" s="2" t="s">
        <v>27</v>
      </c>
      <c r="G47" s="2" t="s">
        <v>43</v>
      </c>
      <c r="H47" s="2" t="s">
        <v>38</v>
      </c>
      <c r="I47" s="6">
        <v>14794557.189999999</v>
      </c>
      <c r="J47" s="2" t="s">
        <v>179</v>
      </c>
      <c r="K47" s="2" t="s">
        <v>49</v>
      </c>
      <c r="L47" s="2" t="s">
        <v>32</v>
      </c>
      <c r="M47" s="8">
        <v>22.9</v>
      </c>
      <c r="N47" s="43">
        <v>44742</v>
      </c>
      <c r="O47" s="43">
        <v>45107</v>
      </c>
      <c r="P47" s="43">
        <v>45107</v>
      </c>
      <c r="Q47" s="2" t="s">
        <v>180</v>
      </c>
      <c r="R47" s="9">
        <v>0</v>
      </c>
      <c r="S47" s="10">
        <v>22.9</v>
      </c>
      <c r="T47" s="12">
        <v>73</v>
      </c>
      <c r="U47" s="12">
        <v>219</v>
      </c>
      <c r="V47" s="12">
        <v>292</v>
      </c>
    </row>
    <row r="48" spans="1:22" x14ac:dyDescent="0.25">
      <c r="A48" s="1" t="s">
        <v>181</v>
      </c>
      <c r="B48" s="1" t="s">
        <v>2314</v>
      </c>
      <c r="C48" s="1" t="s">
        <v>24</v>
      </c>
      <c r="D48" s="1" t="s">
        <v>25</v>
      </c>
      <c r="E48" s="1" t="s">
        <v>26</v>
      </c>
      <c r="F48" s="1" t="s">
        <v>27</v>
      </c>
      <c r="G48" s="1" t="s">
        <v>37</v>
      </c>
      <c r="H48" s="1" t="s">
        <v>38</v>
      </c>
      <c r="I48" s="5">
        <v>37561386.049999997</v>
      </c>
      <c r="J48" s="1" t="s">
        <v>176</v>
      </c>
      <c r="K48" s="1" t="s">
        <v>49</v>
      </c>
      <c r="L48" s="1" t="s">
        <v>32</v>
      </c>
      <c r="M48" s="7">
        <v>8.68</v>
      </c>
      <c r="N48" s="42">
        <v>44890</v>
      </c>
      <c r="O48" s="42">
        <v>45255</v>
      </c>
      <c r="P48" s="42">
        <v>45255</v>
      </c>
      <c r="Q48" s="1" t="s">
        <v>182</v>
      </c>
      <c r="R48" s="3">
        <v>0</v>
      </c>
      <c r="S48" s="4">
        <v>8.68</v>
      </c>
      <c r="T48" s="11">
        <v>51</v>
      </c>
      <c r="U48" s="11">
        <v>153</v>
      </c>
      <c r="V48" s="11">
        <v>204</v>
      </c>
    </row>
    <row r="49" spans="1:22" x14ac:dyDescent="0.25">
      <c r="A49" s="2" t="s">
        <v>183</v>
      </c>
      <c r="B49" s="2" t="s">
        <v>2315</v>
      </c>
      <c r="C49" s="2" t="s">
        <v>24</v>
      </c>
      <c r="D49" s="2" t="s">
        <v>25</v>
      </c>
      <c r="E49" s="2" t="s">
        <v>26</v>
      </c>
      <c r="F49" s="2" t="s">
        <v>27</v>
      </c>
      <c r="G49" s="2" t="s">
        <v>37</v>
      </c>
      <c r="H49" s="2" t="s">
        <v>38</v>
      </c>
      <c r="I49" s="6">
        <v>11768768.970000001</v>
      </c>
      <c r="J49" s="2" t="s">
        <v>184</v>
      </c>
      <c r="K49" s="2" t="s">
        <v>45</v>
      </c>
      <c r="L49" s="2" t="s">
        <v>32</v>
      </c>
      <c r="M49" s="8">
        <v>4.2850000000000001</v>
      </c>
      <c r="N49" s="43">
        <v>44742</v>
      </c>
      <c r="O49" s="43">
        <v>45168</v>
      </c>
      <c r="P49" s="43">
        <v>45168</v>
      </c>
      <c r="Q49" s="2" t="s">
        <v>185</v>
      </c>
      <c r="R49" s="9">
        <v>0</v>
      </c>
      <c r="S49" s="10">
        <v>4.29</v>
      </c>
      <c r="T49" s="12">
        <v>26</v>
      </c>
      <c r="U49" s="12">
        <v>78</v>
      </c>
      <c r="V49" s="12">
        <v>104</v>
      </c>
    </row>
    <row r="50" spans="1:22" x14ac:dyDescent="0.25">
      <c r="A50" s="1" t="s">
        <v>186</v>
      </c>
      <c r="B50" s="1" t="s">
        <v>2316</v>
      </c>
      <c r="C50" s="1" t="s">
        <v>24</v>
      </c>
      <c r="D50" s="1" t="s">
        <v>25</v>
      </c>
      <c r="E50" s="1" t="s">
        <v>26</v>
      </c>
      <c r="F50" s="1" t="s">
        <v>27</v>
      </c>
      <c r="G50" s="1" t="s">
        <v>43</v>
      </c>
      <c r="H50" s="1" t="s">
        <v>38</v>
      </c>
      <c r="I50" s="5">
        <v>14555176.85</v>
      </c>
      <c r="J50" s="1" t="s">
        <v>59</v>
      </c>
      <c r="K50" s="1" t="s">
        <v>56</v>
      </c>
      <c r="L50" s="1" t="s">
        <v>32</v>
      </c>
      <c r="M50" s="7">
        <v>23.19</v>
      </c>
      <c r="N50" s="42">
        <v>44890</v>
      </c>
      <c r="O50" s="42">
        <v>45255</v>
      </c>
      <c r="P50" s="42">
        <v>45255</v>
      </c>
      <c r="Q50" s="1" t="s">
        <v>187</v>
      </c>
      <c r="R50" s="3">
        <v>0</v>
      </c>
      <c r="S50" s="4">
        <v>23.19</v>
      </c>
      <c r="T50" s="11">
        <v>74</v>
      </c>
      <c r="U50" s="11">
        <v>222</v>
      </c>
      <c r="V50" s="11">
        <v>296</v>
      </c>
    </row>
    <row r="51" spans="1:22" x14ac:dyDescent="0.25">
      <c r="A51" s="2" t="s">
        <v>188</v>
      </c>
      <c r="B51" s="2" t="s">
        <v>2317</v>
      </c>
      <c r="C51" s="2" t="s">
        <v>24</v>
      </c>
      <c r="D51" s="2" t="s">
        <v>25</v>
      </c>
      <c r="E51" s="2" t="s">
        <v>26</v>
      </c>
      <c r="F51" s="2" t="s">
        <v>27</v>
      </c>
      <c r="G51" s="2" t="s">
        <v>37</v>
      </c>
      <c r="H51" s="2" t="s">
        <v>38</v>
      </c>
      <c r="I51" s="6">
        <v>21038786.140000001</v>
      </c>
      <c r="J51" s="2" t="s">
        <v>189</v>
      </c>
      <c r="K51" s="2" t="s">
        <v>56</v>
      </c>
      <c r="L51" s="2" t="s">
        <v>32</v>
      </c>
      <c r="M51" s="8">
        <v>16.154</v>
      </c>
      <c r="N51" s="43">
        <v>44742</v>
      </c>
      <c r="O51" s="43">
        <v>45107</v>
      </c>
      <c r="P51" s="43">
        <v>45135</v>
      </c>
      <c r="Q51" s="2" t="s">
        <v>190</v>
      </c>
      <c r="R51" s="9">
        <v>0</v>
      </c>
      <c r="S51" s="10">
        <v>16.149999999999999</v>
      </c>
      <c r="T51" s="12">
        <v>95</v>
      </c>
      <c r="U51" s="12">
        <v>285</v>
      </c>
      <c r="V51" s="12">
        <v>380</v>
      </c>
    </row>
    <row r="52" spans="1:22" x14ac:dyDescent="0.25">
      <c r="A52" s="1" t="s">
        <v>191</v>
      </c>
      <c r="B52" s="1" t="s">
        <v>2318</v>
      </c>
      <c r="C52" s="1" t="s">
        <v>24</v>
      </c>
      <c r="D52" s="1" t="s">
        <v>25</v>
      </c>
      <c r="E52" s="1" t="s">
        <v>26</v>
      </c>
      <c r="F52" s="1" t="s">
        <v>27</v>
      </c>
      <c r="G52" s="1" t="s">
        <v>37</v>
      </c>
      <c r="H52" s="1" t="s">
        <v>38</v>
      </c>
      <c r="I52" s="5">
        <v>12177493.109999999</v>
      </c>
      <c r="J52" s="1" t="s">
        <v>192</v>
      </c>
      <c r="K52" s="1" t="s">
        <v>56</v>
      </c>
      <c r="L52" s="1" t="s">
        <v>32</v>
      </c>
      <c r="M52" s="7">
        <v>16.8</v>
      </c>
      <c r="N52" s="42">
        <v>44890</v>
      </c>
      <c r="O52" s="42">
        <v>45316</v>
      </c>
      <c r="P52" s="42">
        <v>45316</v>
      </c>
      <c r="Q52" s="1" t="s">
        <v>193</v>
      </c>
      <c r="R52" s="3">
        <v>0</v>
      </c>
      <c r="S52" s="4">
        <v>16.8</v>
      </c>
      <c r="T52" s="11">
        <v>99</v>
      </c>
      <c r="U52" s="11">
        <v>297</v>
      </c>
      <c r="V52" s="11">
        <v>396</v>
      </c>
    </row>
    <row r="53" spans="1:22" x14ac:dyDescent="0.25">
      <c r="A53" s="2" t="s">
        <v>194</v>
      </c>
      <c r="B53" s="2" t="s">
        <v>2319</v>
      </c>
      <c r="C53" s="2" t="s">
        <v>24</v>
      </c>
      <c r="D53" s="2" t="s">
        <v>25</v>
      </c>
      <c r="E53" s="2" t="s">
        <v>26</v>
      </c>
      <c r="F53" s="2" t="s">
        <v>27</v>
      </c>
      <c r="G53" s="2" t="s">
        <v>37</v>
      </c>
      <c r="H53" s="2" t="s">
        <v>38</v>
      </c>
      <c r="I53" s="6">
        <v>25349107.75</v>
      </c>
      <c r="J53" s="2" t="s">
        <v>195</v>
      </c>
      <c r="K53" s="2" t="s">
        <v>76</v>
      </c>
      <c r="L53" s="2" t="s">
        <v>32</v>
      </c>
      <c r="M53" s="8">
        <v>9.6999999999999993</v>
      </c>
      <c r="N53" s="43">
        <v>44743</v>
      </c>
      <c r="O53" s="43">
        <v>45261</v>
      </c>
      <c r="P53" s="43">
        <v>45347</v>
      </c>
      <c r="Q53" s="2" t="s">
        <v>196</v>
      </c>
      <c r="R53" s="9">
        <v>0</v>
      </c>
      <c r="S53" s="10">
        <v>9.6999999999999993</v>
      </c>
      <c r="T53" s="12">
        <v>57</v>
      </c>
      <c r="U53" s="12">
        <v>171</v>
      </c>
      <c r="V53" s="12">
        <v>228</v>
      </c>
    </row>
    <row r="54" spans="1:22" x14ac:dyDescent="0.25">
      <c r="A54" s="1" t="s">
        <v>197</v>
      </c>
      <c r="B54" s="1" t="s">
        <v>2320</v>
      </c>
      <c r="C54" s="1" t="s">
        <v>24</v>
      </c>
      <c r="D54" s="1" t="s">
        <v>25</v>
      </c>
      <c r="E54" s="1" t="s">
        <v>26</v>
      </c>
      <c r="F54" s="1" t="s">
        <v>27</v>
      </c>
      <c r="G54" s="1" t="s">
        <v>37</v>
      </c>
      <c r="H54" s="1" t="s">
        <v>38</v>
      </c>
      <c r="I54" s="5">
        <v>28547519.93</v>
      </c>
      <c r="J54" s="1" t="s">
        <v>198</v>
      </c>
      <c r="K54" s="1" t="s">
        <v>80</v>
      </c>
      <c r="L54" s="1" t="s">
        <v>32</v>
      </c>
      <c r="M54" s="7">
        <v>12.43</v>
      </c>
      <c r="N54" s="42">
        <v>44742</v>
      </c>
      <c r="O54" s="42">
        <v>45351</v>
      </c>
      <c r="P54" s="42">
        <v>45260</v>
      </c>
      <c r="Q54" s="1" t="s">
        <v>199</v>
      </c>
      <c r="R54" s="3">
        <v>0</v>
      </c>
      <c r="S54" s="4">
        <v>12.43</v>
      </c>
      <c r="T54" s="11">
        <v>73</v>
      </c>
      <c r="U54" s="11">
        <v>219</v>
      </c>
      <c r="V54" s="11">
        <v>292</v>
      </c>
    </row>
    <row r="55" spans="1:22" x14ac:dyDescent="0.25">
      <c r="A55" s="2" t="s">
        <v>200</v>
      </c>
      <c r="B55" s="2" t="s">
        <v>2321</v>
      </c>
      <c r="C55" s="2" t="s">
        <v>24</v>
      </c>
      <c r="D55" s="2" t="s">
        <v>25</v>
      </c>
      <c r="E55" s="2" t="s">
        <v>26</v>
      </c>
      <c r="F55" s="2" t="s">
        <v>27</v>
      </c>
      <c r="G55" s="2" t="s">
        <v>37</v>
      </c>
      <c r="H55" s="2" t="s">
        <v>38</v>
      </c>
      <c r="I55" s="6">
        <v>91393005.109999999</v>
      </c>
      <c r="J55" s="2" t="s">
        <v>201</v>
      </c>
      <c r="K55" s="2" t="s">
        <v>80</v>
      </c>
      <c r="L55" s="2" t="s">
        <v>32</v>
      </c>
      <c r="M55" s="8">
        <v>26.3</v>
      </c>
      <c r="N55" s="43">
        <v>44742</v>
      </c>
      <c r="O55" s="43">
        <v>45473</v>
      </c>
      <c r="P55" s="43">
        <v>45473</v>
      </c>
      <c r="Q55" s="2" t="s">
        <v>202</v>
      </c>
      <c r="R55" s="9">
        <v>0</v>
      </c>
      <c r="S55" s="10">
        <v>26.3</v>
      </c>
      <c r="T55" s="12">
        <v>154</v>
      </c>
      <c r="U55" s="12">
        <v>462</v>
      </c>
      <c r="V55" s="12">
        <v>616</v>
      </c>
    </row>
    <row r="56" spans="1:22" x14ac:dyDescent="0.25">
      <c r="A56" s="1" t="s">
        <v>203</v>
      </c>
      <c r="B56" s="1" t="s">
        <v>2322</v>
      </c>
      <c r="C56" s="1" t="s">
        <v>24</v>
      </c>
      <c r="D56" s="1" t="s">
        <v>25</v>
      </c>
      <c r="E56" s="1" t="s">
        <v>26</v>
      </c>
      <c r="F56" s="1" t="s">
        <v>27</v>
      </c>
      <c r="G56" s="1" t="s">
        <v>37</v>
      </c>
      <c r="H56" s="1" t="s">
        <v>38</v>
      </c>
      <c r="I56" s="5">
        <v>17854667.760000002</v>
      </c>
      <c r="J56" s="1" t="s">
        <v>204</v>
      </c>
      <c r="K56" s="1" t="s">
        <v>80</v>
      </c>
      <c r="L56" s="1" t="s">
        <v>32</v>
      </c>
      <c r="M56" s="7">
        <v>6.49</v>
      </c>
      <c r="N56" s="42">
        <v>44742</v>
      </c>
      <c r="O56" s="42">
        <v>45107</v>
      </c>
      <c r="P56" s="42">
        <v>45107</v>
      </c>
      <c r="Q56" s="1" t="s">
        <v>205</v>
      </c>
      <c r="R56" s="3">
        <v>0</v>
      </c>
      <c r="S56" s="4">
        <v>6.49</v>
      </c>
      <c r="T56" s="11">
        <v>38</v>
      </c>
      <c r="U56" s="11">
        <v>114</v>
      </c>
      <c r="V56" s="11">
        <v>152</v>
      </c>
    </row>
    <row r="57" spans="1:22" x14ac:dyDescent="0.25">
      <c r="A57" s="2" t="s">
        <v>206</v>
      </c>
      <c r="B57" s="2" t="s">
        <v>2323</v>
      </c>
      <c r="C57" s="2" t="s">
        <v>24</v>
      </c>
      <c r="D57" s="2" t="s">
        <v>25</v>
      </c>
      <c r="E57" s="2" t="s">
        <v>26</v>
      </c>
      <c r="F57" s="2" t="s">
        <v>27</v>
      </c>
      <c r="G57" s="2" t="s">
        <v>37</v>
      </c>
      <c r="H57" s="2" t="s">
        <v>38</v>
      </c>
      <c r="I57" s="6">
        <v>4238878.5599999996</v>
      </c>
      <c r="J57" s="2" t="s">
        <v>207</v>
      </c>
      <c r="K57" s="2" t="s">
        <v>87</v>
      </c>
      <c r="L57" s="2" t="s">
        <v>32</v>
      </c>
      <c r="M57" s="8">
        <v>1.504</v>
      </c>
      <c r="N57" s="43">
        <v>44742</v>
      </c>
      <c r="O57" s="43">
        <v>45473</v>
      </c>
      <c r="P57" s="43">
        <v>45468</v>
      </c>
      <c r="Q57" s="2" t="s">
        <v>208</v>
      </c>
      <c r="R57" s="9">
        <v>0</v>
      </c>
      <c r="S57" s="10">
        <v>1.5</v>
      </c>
      <c r="T57" s="12">
        <v>9</v>
      </c>
      <c r="U57" s="12">
        <v>27</v>
      </c>
      <c r="V57" s="12">
        <v>36</v>
      </c>
    </row>
    <row r="58" spans="1:22" x14ac:dyDescent="0.25">
      <c r="A58" s="1" t="s">
        <v>209</v>
      </c>
      <c r="B58" s="1" t="s">
        <v>2324</v>
      </c>
      <c r="C58" s="1" t="s">
        <v>24</v>
      </c>
      <c r="D58" s="1" t="s">
        <v>25</v>
      </c>
      <c r="E58" s="1" t="s">
        <v>26</v>
      </c>
      <c r="F58" s="1" t="s">
        <v>27</v>
      </c>
      <c r="G58" s="1" t="s">
        <v>43</v>
      </c>
      <c r="H58" s="1" t="s">
        <v>38</v>
      </c>
      <c r="I58" s="5">
        <v>14534665.85</v>
      </c>
      <c r="J58" s="1" t="s">
        <v>210</v>
      </c>
      <c r="K58" s="1" t="s">
        <v>87</v>
      </c>
      <c r="L58" s="1" t="s">
        <v>32</v>
      </c>
      <c r="M58" s="7">
        <v>14.4</v>
      </c>
      <c r="N58" s="42">
        <v>44742</v>
      </c>
      <c r="O58" s="42">
        <v>45015</v>
      </c>
      <c r="P58" s="42">
        <v>44985</v>
      </c>
      <c r="Q58" s="1" t="s">
        <v>211</v>
      </c>
      <c r="R58" s="3">
        <v>0</v>
      </c>
      <c r="S58" s="4">
        <v>14.4</v>
      </c>
      <c r="T58" s="11">
        <v>46</v>
      </c>
      <c r="U58" s="11">
        <v>138</v>
      </c>
      <c r="V58" s="11">
        <v>184</v>
      </c>
    </row>
    <row r="59" spans="1:22" x14ac:dyDescent="0.25">
      <c r="A59" s="2" t="s">
        <v>212</v>
      </c>
      <c r="B59" s="2" t="s">
        <v>2325</v>
      </c>
      <c r="C59" s="2" t="s">
        <v>24</v>
      </c>
      <c r="D59" s="2" t="s">
        <v>25</v>
      </c>
      <c r="E59" s="2" t="s">
        <v>26</v>
      </c>
      <c r="F59" s="2" t="s">
        <v>27</v>
      </c>
      <c r="G59" s="2" t="s">
        <v>43</v>
      </c>
      <c r="H59" s="2" t="s">
        <v>38</v>
      </c>
      <c r="I59" s="6">
        <v>20071931.809999999</v>
      </c>
      <c r="J59" s="2" t="s">
        <v>213</v>
      </c>
      <c r="K59" s="2" t="s">
        <v>87</v>
      </c>
      <c r="L59" s="2" t="s">
        <v>32</v>
      </c>
      <c r="M59" s="8">
        <v>30.5</v>
      </c>
      <c r="N59" s="43">
        <v>44890</v>
      </c>
      <c r="O59" s="43">
        <v>45376</v>
      </c>
      <c r="P59" s="43">
        <v>45437</v>
      </c>
      <c r="Q59" s="2" t="s">
        <v>214</v>
      </c>
      <c r="R59" s="9">
        <v>0</v>
      </c>
      <c r="S59" s="10">
        <v>30.5</v>
      </c>
      <c r="T59" s="12">
        <v>97</v>
      </c>
      <c r="U59" s="12">
        <v>291</v>
      </c>
      <c r="V59" s="12">
        <v>388</v>
      </c>
    </row>
    <row r="60" spans="1:22" x14ac:dyDescent="0.25">
      <c r="A60" s="1" t="s">
        <v>215</v>
      </c>
      <c r="B60" s="1" t="s">
        <v>2326</v>
      </c>
      <c r="C60" s="1" t="s">
        <v>24</v>
      </c>
      <c r="D60" s="1" t="s">
        <v>25</v>
      </c>
      <c r="E60" s="1" t="s">
        <v>26</v>
      </c>
      <c r="F60" s="1" t="s">
        <v>27</v>
      </c>
      <c r="G60" s="1" t="s">
        <v>37</v>
      </c>
      <c r="H60" s="1" t="s">
        <v>38</v>
      </c>
      <c r="I60" s="5">
        <v>13528000.869999999</v>
      </c>
      <c r="J60" s="1" t="s">
        <v>216</v>
      </c>
      <c r="K60" s="1" t="s">
        <v>87</v>
      </c>
      <c r="L60" s="1" t="s">
        <v>32</v>
      </c>
      <c r="M60" s="7">
        <v>5.09</v>
      </c>
      <c r="N60" s="42">
        <v>44742</v>
      </c>
      <c r="O60" s="42">
        <v>45595</v>
      </c>
      <c r="P60" s="42">
        <v>45597</v>
      </c>
      <c r="Q60" s="1" t="s">
        <v>217</v>
      </c>
      <c r="R60" s="3">
        <v>0</v>
      </c>
      <c r="S60" s="4">
        <v>5.09</v>
      </c>
      <c r="T60" s="11">
        <v>30</v>
      </c>
      <c r="U60" s="11">
        <v>90</v>
      </c>
      <c r="V60" s="11">
        <v>120</v>
      </c>
    </row>
    <row r="61" spans="1:22" x14ac:dyDescent="0.25">
      <c r="A61" s="2" t="s">
        <v>218</v>
      </c>
      <c r="B61" s="2" t="s">
        <v>2327</v>
      </c>
      <c r="C61" s="2" t="s">
        <v>24</v>
      </c>
      <c r="D61" s="2" t="s">
        <v>25</v>
      </c>
      <c r="E61" s="2" t="s">
        <v>26</v>
      </c>
      <c r="F61" s="2" t="s">
        <v>27</v>
      </c>
      <c r="G61" s="2" t="s">
        <v>37</v>
      </c>
      <c r="H61" s="2" t="s">
        <v>38</v>
      </c>
      <c r="I61" s="6">
        <v>25023897.48</v>
      </c>
      <c r="J61" s="2" t="s">
        <v>219</v>
      </c>
      <c r="K61" s="2" t="s">
        <v>87</v>
      </c>
      <c r="L61" s="2" t="s">
        <v>32</v>
      </c>
      <c r="M61" s="8">
        <v>16.97</v>
      </c>
      <c r="N61" s="43">
        <v>44742</v>
      </c>
      <c r="O61" s="43">
        <v>45107</v>
      </c>
      <c r="P61" s="43">
        <v>45107</v>
      </c>
      <c r="Q61" s="2" t="s">
        <v>220</v>
      </c>
      <c r="R61" s="9">
        <v>0</v>
      </c>
      <c r="S61" s="10">
        <v>16.97</v>
      </c>
      <c r="T61" s="12">
        <v>100</v>
      </c>
      <c r="U61" s="12">
        <v>300</v>
      </c>
      <c r="V61" s="12">
        <v>400</v>
      </c>
    </row>
    <row r="62" spans="1:22" x14ac:dyDescent="0.25">
      <c r="A62" s="1" t="s">
        <v>221</v>
      </c>
      <c r="B62" s="1" t="s">
        <v>2328</v>
      </c>
      <c r="C62" s="1" t="s">
        <v>24</v>
      </c>
      <c r="D62" s="1" t="s">
        <v>25</v>
      </c>
      <c r="E62" s="1" t="s">
        <v>26</v>
      </c>
      <c r="F62" s="1" t="s">
        <v>27</v>
      </c>
      <c r="G62" s="1" t="s">
        <v>37</v>
      </c>
      <c r="H62" s="1" t="s">
        <v>38</v>
      </c>
      <c r="I62" s="5">
        <v>62720249.280000001</v>
      </c>
      <c r="J62" s="1" t="s">
        <v>222</v>
      </c>
      <c r="K62" s="1" t="s">
        <v>112</v>
      </c>
      <c r="L62" s="1" t="s">
        <v>32</v>
      </c>
      <c r="M62" s="7">
        <v>22.26</v>
      </c>
      <c r="N62" s="42">
        <v>44742</v>
      </c>
      <c r="O62" s="42">
        <v>45229</v>
      </c>
      <c r="P62" s="42">
        <v>45229</v>
      </c>
      <c r="Q62" s="1" t="s">
        <v>223</v>
      </c>
      <c r="R62" s="3">
        <v>0</v>
      </c>
      <c r="S62" s="4">
        <v>22.26</v>
      </c>
      <c r="T62" s="11">
        <v>131</v>
      </c>
      <c r="U62" s="11">
        <v>393</v>
      </c>
      <c r="V62" s="11">
        <v>524</v>
      </c>
    </row>
    <row r="63" spans="1:22" x14ac:dyDescent="0.25">
      <c r="A63" s="2" t="s">
        <v>224</v>
      </c>
      <c r="B63" s="2" t="s">
        <v>2329</v>
      </c>
      <c r="C63" s="2" t="s">
        <v>24</v>
      </c>
      <c r="D63" s="2" t="s">
        <v>25</v>
      </c>
      <c r="E63" s="2" t="s">
        <v>26</v>
      </c>
      <c r="F63" s="2" t="s">
        <v>27</v>
      </c>
      <c r="G63" s="2" t="s">
        <v>43</v>
      </c>
      <c r="H63" s="2" t="s">
        <v>38</v>
      </c>
      <c r="I63" s="6">
        <v>7333784.5199999996</v>
      </c>
      <c r="J63" s="2" t="s">
        <v>225</v>
      </c>
      <c r="K63" s="2" t="s">
        <v>97</v>
      </c>
      <c r="L63" s="2" t="s">
        <v>32</v>
      </c>
      <c r="M63" s="8">
        <v>4.5</v>
      </c>
      <c r="N63" s="43">
        <v>44742</v>
      </c>
      <c r="O63" s="43">
        <v>45107</v>
      </c>
      <c r="P63" s="43">
        <v>45107</v>
      </c>
      <c r="Q63" s="2" t="s">
        <v>226</v>
      </c>
      <c r="R63" s="9">
        <v>0</v>
      </c>
      <c r="S63" s="10">
        <v>4.5</v>
      </c>
      <c r="T63" s="12">
        <v>15</v>
      </c>
      <c r="U63" s="12">
        <v>45</v>
      </c>
      <c r="V63" s="12">
        <v>60</v>
      </c>
    </row>
    <row r="64" spans="1:22" x14ac:dyDescent="0.25">
      <c r="A64" s="1" t="s">
        <v>227</v>
      </c>
      <c r="B64" s="1" t="s">
        <v>2330</v>
      </c>
      <c r="C64" s="1" t="s">
        <v>24</v>
      </c>
      <c r="D64" s="1" t="s">
        <v>25</v>
      </c>
      <c r="E64" s="1" t="s">
        <v>26</v>
      </c>
      <c r="F64" s="1" t="s">
        <v>27</v>
      </c>
      <c r="G64" s="1" t="s">
        <v>43</v>
      </c>
      <c r="H64" s="1" t="s">
        <v>38</v>
      </c>
      <c r="I64" s="5">
        <v>32829691.789999999</v>
      </c>
      <c r="J64" s="1" t="s">
        <v>228</v>
      </c>
      <c r="K64" s="1" t="s">
        <v>97</v>
      </c>
      <c r="L64" s="1" t="s">
        <v>32</v>
      </c>
      <c r="M64" s="7">
        <v>35</v>
      </c>
      <c r="N64" s="42">
        <v>44743</v>
      </c>
      <c r="O64" s="42">
        <v>45108</v>
      </c>
      <c r="P64" s="42">
        <v>45044</v>
      </c>
      <c r="Q64" s="1" t="s">
        <v>229</v>
      </c>
      <c r="R64" s="3">
        <v>0</v>
      </c>
      <c r="S64" s="4">
        <v>35</v>
      </c>
      <c r="T64" s="11">
        <v>111</v>
      </c>
      <c r="U64" s="11">
        <v>333</v>
      </c>
      <c r="V64" s="11">
        <v>444</v>
      </c>
    </row>
    <row r="65" spans="1:22" x14ac:dyDescent="0.25">
      <c r="A65" s="2" t="s">
        <v>230</v>
      </c>
      <c r="B65" s="2" t="s">
        <v>2331</v>
      </c>
      <c r="C65" s="2" t="s">
        <v>24</v>
      </c>
      <c r="D65" s="2" t="s">
        <v>25</v>
      </c>
      <c r="E65" s="2" t="s">
        <v>26</v>
      </c>
      <c r="F65" s="2" t="s">
        <v>27</v>
      </c>
      <c r="G65" s="2" t="s">
        <v>43</v>
      </c>
      <c r="H65" s="2" t="s">
        <v>38</v>
      </c>
      <c r="I65" s="6">
        <v>9024793.1600000001</v>
      </c>
      <c r="J65" s="2" t="s">
        <v>231</v>
      </c>
      <c r="K65" s="2" t="s">
        <v>97</v>
      </c>
      <c r="L65" s="2" t="s">
        <v>32</v>
      </c>
      <c r="M65" s="8">
        <v>13.5</v>
      </c>
      <c r="N65" s="43">
        <v>44742</v>
      </c>
      <c r="O65" s="43">
        <v>45107</v>
      </c>
      <c r="P65" s="43">
        <v>45076</v>
      </c>
      <c r="Q65" s="2" t="s">
        <v>232</v>
      </c>
      <c r="R65" s="9">
        <v>0</v>
      </c>
      <c r="S65" s="10">
        <v>13.5</v>
      </c>
      <c r="T65" s="12">
        <v>43</v>
      </c>
      <c r="U65" s="12">
        <v>129</v>
      </c>
      <c r="V65" s="12">
        <v>172</v>
      </c>
    </row>
    <row r="66" spans="1:22" x14ac:dyDescent="0.25">
      <c r="A66" s="1" t="s">
        <v>233</v>
      </c>
      <c r="B66" s="1" t="s">
        <v>2332</v>
      </c>
      <c r="C66" s="1" t="s">
        <v>24</v>
      </c>
      <c r="D66" s="1" t="s">
        <v>25</v>
      </c>
      <c r="E66" s="1" t="s">
        <v>26</v>
      </c>
      <c r="F66" s="1" t="s">
        <v>27</v>
      </c>
      <c r="G66" s="1" t="s">
        <v>37</v>
      </c>
      <c r="H66" s="1" t="s">
        <v>38</v>
      </c>
      <c r="I66" s="5">
        <v>11094116.359999999</v>
      </c>
      <c r="J66" s="1" t="s">
        <v>234</v>
      </c>
      <c r="K66" s="1" t="s">
        <v>235</v>
      </c>
      <c r="L66" s="1" t="s">
        <v>32</v>
      </c>
      <c r="M66" s="7">
        <v>6.22</v>
      </c>
      <c r="N66" s="42">
        <v>44742</v>
      </c>
      <c r="O66" s="42">
        <v>45229</v>
      </c>
      <c r="P66" s="42">
        <v>45229</v>
      </c>
      <c r="Q66" s="1" t="s">
        <v>236</v>
      </c>
      <c r="R66" s="3">
        <v>0</v>
      </c>
      <c r="S66" s="4">
        <v>6.22</v>
      </c>
      <c r="T66" s="11">
        <v>37</v>
      </c>
      <c r="U66" s="11">
        <v>111</v>
      </c>
      <c r="V66" s="11">
        <v>148</v>
      </c>
    </row>
    <row r="67" spans="1:22" x14ac:dyDescent="0.25">
      <c r="A67" s="2" t="s">
        <v>237</v>
      </c>
      <c r="B67" s="2" t="s">
        <v>2333</v>
      </c>
      <c r="C67" s="2" t="s">
        <v>24</v>
      </c>
      <c r="D67" s="2" t="s">
        <v>25</v>
      </c>
      <c r="E67" s="2" t="s">
        <v>26</v>
      </c>
      <c r="F67" s="2" t="s">
        <v>27</v>
      </c>
      <c r="G67" s="2" t="s">
        <v>37</v>
      </c>
      <c r="H67" s="2" t="s">
        <v>38</v>
      </c>
      <c r="I67" s="6">
        <v>21788396.390000001</v>
      </c>
      <c r="J67" s="2" t="s">
        <v>238</v>
      </c>
      <c r="K67" s="2" t="s">
        <v>97</v>
      </c>
      <c r="L67" s="2" t="s">
        <v>32</v>
      </c>
      <c r="M67" s="8">
        <v>10.99</v>
      </c>
      <c r="N67" s="43">
        <v>44742</v>
      </c>
      <c r="O67" s="43">
        <v>45595</v>
      </c>
      <c r="P67" s="43">
        <v>45703</v>
      </c>
      <c r="Q67" s="2" t="s">
        <v>239</v>
      </c>
      <c r="R67" s="9">
        <v>0</v>
      </c>
      <c r="S67" s="10">
        <v>10.99</v>
      </c>
      <c r="T67" s="12">
        <v>65</v>
      </c>
      <c r="U67" s="12">
        <v>195</v>
      </c>
      <c r="V67" s="12">
        <v>260</v>
      </c>
    </row>
    <row r="68" spans="1:22" x14ac:dyDescent="0.25">
      <c r="A68" s="1" t="s">
        <v>240</v>
      </c>
      <c r="B68" s="1" t="s">
        <v>2334</v>
      </c>
      <c r="C68" s="1" t="s">
        <v>24</v>
      </c>
      <c r="D68" s="1" t="s">
        <v>25</v>
      </c>
      <c r="E68" s="1" t="s">
        <v>26</v>
      </c>
      <c r="F68" s="1" t="s">
        <v>27</v>
      </c>
      <c r="G68" s="1" t="s">
        <v>37</v>
      </c>
      <c r="H68" s="1" t="s">
        <v>38</v>
      </c>
      <c r="I68" s="5">
        <v>19146089.190000001</v>
      </c>
      <c r="J68" s="1" t="s">
        <v>241</v>
      </c>
      <c r="K68" s="1" t="s">
        <v>105</v>
      </c>
      <c r="L68" s="1" t="s">
        <v>32</v>
      </c>
      <c r="M68" s="7">
        <v>6.82</v>
      </c>
      <c r="N68" s="42">
        <v>44742</v>
      </c>
      <c r="O68" s="42">
        <v>45290</v>
      </c>
      <c r="P68" s="42">
        <v>45322</v>
      </c>
      <c r="Q68" s="1" t="s">
        <v>242</v>
      </c>
      <c r="R68" s="3">
        <v>0</v>
      </c>
      <c r="S68" s="4">
        <v>6.82</v>
      </c>
      <c r="T68" s="11">
        <v>40</v>
      </c>
      <c r="U68" s="11">
        <v>120</v>
      </c>
      <c r="V68" s="11">
        <v>160</v>
      </c>
    </row>
    <row r="69" spans="1:22" x14ac:dyDescent="0.25">
      <c r="A69" s="2" t="s">
        <v>243</v>
      </c>
      <c r="B69" s="2" t="s">
        <v>2335</v>
      </c>
      <c r="C69" s="2" t="s">
        <v>24</v>
      </c>
      <c r="D69" s="2" t="s">
        <v>25</v>
      </c>
      <c r="E69" s="2" t="s">
        <v>26</v>
      </c>
      <c r="F69" s="2" t="s">
        <v>27</v>
      </c>
      <c r="G69" s="2" t="s">
        <v>43</v>
      </c>
      <c r="H69" s="2" t="s">
        <v>38</v>
      </c>
      <c r="I69" s="6">
        <v>16430722.619999999</v>
      </c>
      <c r="J69" s="2" t="s">
        <v>244</v>
      </c>
      <c r="K69" s="2" t="s">
        <v>105</v>
      </c>
      <c r="L69" s="2" t="s">
        <v>32</v>
      </c>
      <c r="M69" s="8">
        <v>20.3</v>
      </c>
      <c r="N69" s="43">
        <v>44742</v>
      </c>
      <c r="O69" s="43">
        <v>45107</v>
      </c>
      <c r="P69" s="43">
        <v>45162</v>
      </c>
      <c r="Q69" s="2" t="s">
        <v>245</v>
      </c>
      <c r="R69" s="9">
        <v>0</v>
      </c>
      <c r="S69" s="10">
        <v>20.3</v>
      </c>
      <c r="T69" s="12">
        <v>64</v>
      </c>
      <c r="U69" s="12">
        <v>192</v>
      </c>
      <c r="V69" s="12">
        <v>256</v>
      </c>
    </row>
    <row r="70" spans="1:22" x14ac:dyDescent="0.25">
      <c r="A70" s="1" t="s">
        <v>246</v>
      </c>
      <c r="B70" s="1" t="s">
        <v>2336</v>
      </c>
      <c r="C70" s="1" t="s">
        <v>24</v>
      </c>
      <c r="D70" s="1" t="s">
        <v>25</v>
      </c>
      <c r="E70" s="1" t="s">
        <v>26</v>
      </c>
      <c r="F70" s="1" t="s">
        <v>27</v>
      </c>
      <c r="G70" s="1" t="s">
        <v>43</v>
      </c>
      <c r="H70" s="1" t="s">
        <v>38</v>
      </c>
      <c r="I70" s="5">
        <v>15652914.57</v>
      </c>
      <c r="J70" s="1" t="s">
        <v>247</v>
      </c>
      <c r="K70" s="1" t="s">
        <v>105</v>
      </c>
      <c r="L70" s="1" t="s">
        <v>32</v>
      </c>
      <c r="M70" s="7">
        <v>30</v>
      </c>
      <c r="N70" s="42">
        <v>44742</v>
      </c>
      <c r="O70" s="42">
        <v>45107</v>
      </c>
      <c r="P70" s="42">
        <v>45107</v>
      </c>
      <c r="Q70" s="1" t="s">
        <v>248</v>
      </c>
      <c r="R70" s="3">
        <v>0</v>
      </c>
      <c r="S70" s="4">
        <v>30</v>
      </c>
      <c r="T70" s="11">
        <v>95</v>
      </c>
      <c r="U70" s="11">
        <v>285</v>
      </c>
      <c r="V70" s="11">
        <v>380</v>
      </c>
    </row>
    <row r="71" spans="1:22" x14ac:dyDescent="0.25">
      <c r="A71" s="2" t="s">
        <v>249</v>
      </c>
      <c r="B71" s="2" t="s">
        <v>2337</v>
      </c>
      <c r="C71" s="2" t="s">
        <v>24</v>
      </c>
      <c r="D71" s="2" t="s">
        <v>25</v>
      </c>
      <c r="E71" s="2" t="s">
        <v>26</v>
      </c>
      <c r="F71" s="2" t="s">
        <v>27</v>
      </c>
      <c r="G71" s="2" t="s">
        <v>43</v>
      </c>
      <c r="H71" s="2" t="s">
        <v>38</v>
      </c>
      <c r="I71" s="6">
        <v>11176801.43</v>
      </c>
      <c r="J71" s="2" t="s">
        <v>250</v>
      </c>
      <c r="K71" s="2" t="s">
        <v>105</v>
      </c>
      <c r="L71" s="2" t="s">
        <v>32</v>
      </c>
      <c r="M71" s="8">
        <v>15</v>
      </c>
      <c r="N71" s="43">
        <v>44742</v>
      </c>
      <c r="O71" s="43">
        <v>45107</v>
      </c>
      <c r="P71" s="43">
        <v>44982</v>
      </c>
      <c r="Q71" s="2" t="s">
        <v>251</v>
      </c>
      <c r="R71" s="9">
        <v>0</v>
      </c>
      <c r="S71" s="10">
        <v>15</v>
      </c>
      <c r="T71" s="12">
        <v>48</v>
      </c>
      <c r="U71" s="12">
        <v>144</v>
      </c>
      <c r="V71" s="12">
        <v>192</v>
      </c>
    </row>
    <row r="72" spans="1:22" x14ac:dyDescent="0.25">
      <c r="A72" s="1" t="s">
        <v>252</v>
      </c>
      <c r="B72" s="1" t="s">
        <v>2338</v>
      </c>
      <c r="C72" s="1" t="s">
        <v>24</v>
      </c>
      <c r="D72" s="1" t="s">
        <v>25</v>
      </c>
      <c r="E72" s="1" t="s">
        <v>26</v>
      </c>
      <c r="F72" s="1" t="s">
        <v>27</v>
      </c>
      <c r="G72" s="1" t="s">
        <v>43</v>
      </c>
      <c r="H72" s="1" t="s">
        <v>38</v>
      </c>
      <c r="I72" s="5">
        <v>43588219.060000002</v>
      </c>
      <c r="J72" s="1" t="s">
        <v>253</v>
      </c>
      <c r="K72" s="1" t="s">
        <v>105</v>
      </c>
      <c r="L72" s="1" t="s">
        <v>32</v>
      </c>
      <c r="M72" s="7">
        <v>24.76</v>
      </c>
      <c r="N72" s="42">
        <v>44742</v>
      </c>
      <c r="O72" s="42">
        <v>45290</v>
      </c>
      <c r="P72" s="42">
        <v>45310</v>
      </c>
      <c r="Q72" s="1" t="s">
        <v>254</v>
      </c>
      <c r="R72" s="3">
        <v>0</v>
      </c>
      <c r="S72" s="4">
        <v>24.76</v>
      </c>
      <c r="T72" s="11">
        <v>78</v>
      </c>
      <c r="U72" s="11">
        <v>234</v>
      </c>
      <c r="V72" s="11">
        <v>312</v>
      </c>
    </row>
    <row r="73" spans="1:22" x14ac:dyDescent="0.25">
      <c r="A73" s="2" t="s">
        <v>255</v>
      </c>
      <c r="B73" s="2" t="s">
        <v>2339</v>
      </c>
      <c r="C73" s="2" t="s">
        <v>24</v>
      </c>
      <c r="D73" s="2" t="s">
        <v>25</v>
      </c>
      <c r="E73" s="2" t="s">
        <v>26</v>
      </c>
      <c r="F73" s="2" t="s">
        <v>27</v>
      </c>
      <c r="G73" s="2" t="s">
        <v>37</v>
      </c>
      <c r="H73" s="2" t="s">
        <v>38</v>
      </c>
      <c r="I73" s="6">
        <v>23345288.329999998</v>
      </c>
      <c r="J73" s="2" t="s">
        <v>256</v>
      </c>
      <c r="K73" s="2" t="s">
        <v>105</v>
      </c>
      <c r="L73" s="2" t="s">
        <v>32</v>
      </c>
      <c r="M73" s="8">
        <v>11.5</v>
      </c>
      <c r="N73" s="43">
        <v>44742</v>
      </c>
      <c r="O73" s="43">
        <v>45199</v>
      </c>
      <c r="P73" s="43">
        <v>45199</v>
      </c>
      <c r="Q73" s="2" t="s">
        <v>257</v>
      </c>
      <c r="R73" s="9">
        <v>0</v>
      </c>
      <c r="S73" s="10">
        <v>11.5</v>
      </c>
      <c r="T73" s="12">
        <v>68</v>
      </c>
      <c r="U73" s="12">
        <v>204</v>
      </c>
      <c r="V73" s="12">
        <v>272</v>
      </c>
    </row>
    <row r="74" spans="1:22" x14ac:dyDescent="0.25">
      <c r="A74" s="1" t="s">
        <v>258</v>
      </c>
      <c r="B74" s="1" t="s">
        <v>2340</v>
      </c>
      <c r="C74" s="1" t="s">
        <v>24</v>
      </c>
      <c r="D74" s="1" t="s">
        <v>25</v>
      </c>
      <c r="E74" s="1" t="s">
        <v>26</v>
      </c>
      <c r="F74" s="1" t="s">
        <v>27</v>
      </c>
      <c r="G74" s="1" t="s">
        <v>37</v>
      </c>
      <c r="H74" s="1" t="s">
        <v>38</v>
      </c>
      <c r="I74" s="5">
        <v>28533815.260000002</v>
      </c>
      <c r="J74" s="1" t="s">
        <v>259</v>
      </c>
      <c r="K74" s="1" t="s">
        <v>105</v>
      </c>
      <c r="L74" s="1" t="s">
        <v>32</v>
      </c>
      <c r="M74" s="7">
        <v>12.33</v>
      </c>
      <c r="N74" s="42">
        <v>44742</v>
      </c>
      <c r="O74" s="42">
        <v>45229</v>
      </c>
      <c r="P74" s="42">
        <v>45229</v>
      </c>
      <c r="Q74" s="1" t="s">
        <v>260</v>
      </c>
      <c r="R74" s="3">
        <v>0</v>
      </c>
      <c r="S74" s="4">
        <v>12.33</v>
      </c>
      <c r="T74" s="11">
        <v>73</v>
      </c>
      <c r="U74" s="11">
        <v>219</v>
      </c>
      <c r="V74" s="11">
        <v>292</v>
      </c>
    </row>
    <row r="75" spans="1:22" x14ac:dyDescent="0.25">
      <c r="A75" s="2" t="s">
        <v>261</v>
      </c>
      <c r="B75" s="2" t="s">
        <v>2341</v>
      </c>
      <c r="C75" s="2" t="s">
        <v>24</v>
      </c>
      <c r="D75" s="2" t="s">
        <v>25</v>
      </c>
      <c r="E75" s="2" t="s">
        <v>26</v>
      </c>
      <c r="F75" s="2" t="s">
        <v>27</v>
      </c>
      <c r="G75" s="2" t="s">
        <v>37</v>
      </c>
      <c r="H75" s="2" t="s">
        <v>38</v>
      </c>
      <c r="I75" s="6">
        <v>21809230.59</v>
      </c>
      <c r="J75" s="2" t="s">
        <v>262</v>
      </c>
      <c r="K75" s="2" t="s">
        <v>122</v>
      </c>
      <c r="L75" s="2" t="s">
        <v>32</v>
      </c>
      <c r="M75" s="8">
        <v>10.102</v>
      </c>
      <c r="N75" s="43">
        <v>44742</v>
      </c>
      <c r="O75" s="43">
        <v>45107</v>
      </c>
      <c r="P75" s="43">
        <v>45194</v>
      </c>
      <c r="Q75" s="2" t="s">
        <v>263</v>
      </c>
      <c r="R75" s="9">
        <v>0</v>
      </c>
      <c r="S75" s="10">
        <v>10.1</v>
      </c>
      <c r="T75" s="12">
        <v>60</v>
      </c>
      <c r="U75" s="12">
        <v>180</v>
      </c>
      <c r="V75" s="12">
        <v>240</v>
      </c>
    </row>
    <row r="76" spans="1:22" x14ac:dyDescent="0.25">
      <c r="A76" s="1" t="s">
        <v>264</v>
      </c>
      <c r="B76" s="1" t="s">
        <v>2342</v>
      </c>
      <c r="C76" s="1" t="s">
        <v>24</v>
      </c>
      <c r="D76" s="1" t="s">
        <v>25</v>
      </c>
      <c r="E76" s="1" t="s">
        <v>26</v>
      </c>
      <c r="F76" s="1" t="s">
        <v>27</v>
      </c>
      <c r="G76" s="1" t="s">
        <v>43</v>
      </c>
      <c r="H76" s="1" t="s">
        <v>38</v>
      </c>
      <c r="I76" s="5">
        <v>28198830.530000001</v>
      </c>
      <c r="J76" s="1" t="s">
        <v>265</v>
      </c>
      <c r="K76" s="1" t="s">
        <v>122</v>
      </c>
      <c r="L76" s="1" t="s">
        <v>32</v>
      </c>
      <c r="M76" s="7">
        <v>7.4</v>
      </c>
      <c r="N76" s="42">
        <v>44742</v>
      </c>
      <c r="O76" s="42">
        <v>45107</v>
      </c>
      <c r="P76" s="42">
        <v>45204</v>
      </c>
      <c r="Q76" s="1" t="s">
        <v>266</v>
      </c>
      <c r="R76" s="3">
        <v>0</v>
      </c>
      <c r="S76" s="4">
        <v>7.4</v>
      </c>
      <c r="T76" s="11">
        <v>24</v>
      </c>
      <c r="U76" s="11">
        <v>72</v>
      </c>
      <c r="V76" s="11">
        <v>96</v>
      </c>
    </row>
    <row r="77" spans="1:22" x14ac:dyDescent="0.25">
      <c r="A77" s="2" t="s">
        <v>267</v>
      </c>
      <c r="B77" s="2" t="s">
        <v>2343</v>
      </c>
      <c r="C77" s="2" t="s">
        <v>24</v>
      </c>
      <c r="D77" s="2" t="s">
        <v>25</v>
      </c>
      <c r="E77" s="2" t="s">
        <v>26</v>
      </c>
      <c r="F77" s="2" t="s">
        <v>27</v>
      </c>
      <c r="G77" s="2" t="s">
        <v>43</v>
      </c>
      <c r="H77" s="2" t="s">
        <v>38</v>
      </c>
      <c r="I77" s="6">
        <v>18580159.859999999</v>
      </c>
      <c r="J77" s="2" t="s">
        <v>121</v>
      </c>
      <c r="K77" s="2" t="s">
        <v>122</v>
      </c>
      <c r="L77" s="2" t="s">
        <v>32</v>
      </c>
      <c r="M77" s="8">
        <v>11.5</v>
      </c>
      <c r="N77" s="43">
        <v>44742</v>
      </c>
      <c r="O77" s="43">
        <v>45107</v>
      </c>
      <c r="P77" s="43">
        <v>45117</v>
      </c>
      <c r="Q77" s="2" t="s">
        <v>268</v>
      </c>
      <c r="R77" s="9">
        <v>0</v>
      </c>
      <c r="S77" s="10">
        <v>11.5</v>
      </c>
      <c r="T77" s="12">
        <v>37</v>
      </c>
      <c r="U77" s="12">
        <v>111</v>
      </c>
      <c r="V77" s="12">
        <v>148</v>
      </c>
    </row>
    <row r="78" spans="1:22" x14ac:dyDescent="0.25">
      <c r="A78" s="1" t="s">
        <v>269</v>
      </c>
      <c r="B78" s="1" t="s">
        <v>2344</v>
      </c>
      <c r="C78" s="1" t="s">
        <v>24</v>
      </c>
      <c r="D78" s="1" t="s">
        <v>25</v>
      </c>
      <c r="E78" s="1" t="s">
        <v>26</v>
      </c>
      <c r="F78" s="1" t="s">
        <v>27</v>
      </c>
      <c r="G78" s="1" t="s">
        <v>43</v>
      </c>
      <c r="H78" s="1" t="s">
        <v>38</v>
      </c>
      <c r="I78" s="5">
        <v>23868389.07</v>
      </c>
      <c r="J78" s="1" t="s">
        <v>270</v>
      </c>
      <c r="K78" s="1" t="s">
        <v>122</v>
      </c>
      <c r="L78" s="1" t="s">
        <v>32</v>
      </c>
      <c r="M78" s="7">
        <v>13.5</v>
      </c>
      <c r="N78" s="42">
        <v>44742</v>
      </c>
      <c r="O78" s="42">
        <v>45229</v>
      </c>
      <c r="P78" s="42">
        <v>45275</v>
      </c>
      <c r="Q78" s="1" t="s">
        <v>271</v>
      </c>
      <c r="R78" s="3">
        <v>0</v>
      </c>
      <c r="S78" s="4">
        <v>13.5</v>
      </c>
      <c r="T78" s="11">
        <v>43</v>
      </c>
      <c r="U78" s="11">
        <v>129</v>
      </c>
      <c r="V78" s="11">
        <v>172</v>
      </c>
    </row>
    <row r="79" spans="1:22" x14ac:dyDescent="0.25">
      <c r="A79" s="2" t="s">
        <v>272</v>
      </c>
      <c r="B79" s="2" t="s">
        <v>2345</v>
      </c>
      <c r="C79" s="2" t="s">
        <v>24</v>
      </c>
      <c r="D79" s="2" t="s">
        <v>25</v>
      </c>
      <c r="E79" s="2" t="s">
        <v>26</v>
      </c>
      <c r="F79" s="2" t="s">
        <v>27</v>
      </c>
      <c r="G79" s="2" t="s">
        <v>37</v>
      </c>
      <c r="H79" s="2" t="s">
        <v>38</v>
      </c>
      <c r="I79" s="6">
        <v>74824343.680000007</v>
      </c>
      <c r="J79" s="2" t="s">
        <v>273</v>
      </c>
      <c r="K79" s="2" t="s">
        <v>274</v>
      </c>
      <c r="L79" s="2" t="s">
        <v>32</v>
      </c>
      <c r="M79" s="8">
        <v>22.8</v>
      </c>
      <c r="N79" s="43">
        <v>44742</v>
      </c>
      <c r="O79" s="43">
        <v>45290</v>
      </c>
      <c r="P79" s="43">
        <v>45311</v>
      </c>
      <c r="Q79" s="2" t="s">
        <v>275</v>
      </c>
      <c r="R79" s="9">
        <v>0</v>
      </c>
      <c r="S79" s="10">
        <v>22.8</v>
      </c>
      <c r="T79" s="12">
        <v>134</v>
      </c>
      <c r="U79" s="12">
        <v>402</v>
      </c>
      <c r="V79" s="12">
        <v>536</v>
      </c>
    </row>
    <row r="80" spans="1:22" x14ac:dyDescent="0.25">
      <c r="A80" s="1" t="s">
        <v>276</v>
      </c>
      <c r="B80" s="1" t="s">
        <v>2346</v>
      </c>
      <c r="C80" s="1" t="s">
        <v>24</v>
      </c>
      <c r="D80" s="1" t="s">
        <v>25</v>
      </c>
      <c r="E80" s="1" t="s">
        <v>26</v>
      </c>
      <c r="F80" s="1" t="s">
        <v>27</v>
      </c>
      <c r="G80" s="1" t="s">
        <v>43</v>
      </c>
      <c r="H80" s="1" t="s">
        <v>38</v>
      </c>
      <c r="I80" s="5">
        <v>15552042.16</v>
      </c>
      <c r="J80" s="1" t="s">
        <v>277</v>
      </c>
      <c r="K80" s="1" t="s">
        <v>274</v>
      </c>
      <c r="L80" s="1" t="s">
        <v>32</v>
      </c>
      <c r="M80" s="7">
        <v>24.4</v>
      </c>
      <c r="N80" s="42">
        <v>44742</v>
      </c>
      <c r="O80" s="42">
        <v>45107</v>
      </c>
      <c r="P80" s="42">
        <v>45153</v>
      </c>
      <c r="Q80" s="1" t="s">
        <v>278</v>
      </c>
      <c r="R80" s="3">
        <v>0</v>
      </c>
      <c r="S80" s="4">
        <v>24.4</v>
      </c>
      <c r="T80" s="11">
        <v>77</v>
      </c>
      <c r="U80" s="11">
        <v>231</v>
      </c>
      <c r="V80" s="11">
        <v>308</v>
      </c>
    </row>
    <row r="81" spans="1:22" x14ac:dyDescent="0.25">
      <c r="A81" s="2" t="s">
        <v>279</v>
      </c>
      <c r="B81" s="2" t="s">
        <v>2347</v>
      </c>
      <c r="C81" s="2" t="s">
        <v>24</v>
      </c>
      <c r="D81" s="2" t="s">
        <v>25</v>
      </c>
      <c r="E81" s="2" t="s">
        <v>26</v>
      </c>
      <c r="F81" s="2" t="s">
        <v>27</v>
      </c>
      <c r="G81" s="2" t="s">
        <v>37</v>
      </c>
      <c r="H81" s="2" t="s">
        <v>38</v>
      </c>
      <c r="I81" s="6">
        <v>25100853.120000001</v>
      </c>
      <c r="J81" s="2" t="s">
        <v>280</v>
      </c>
      <c r="K81" s="2" t="s">
        <v>274</v>
      </c>
      <c r="L81" s="2" t="s">
        <v>32</v>
      </c>
      <c r="M81" s="8">
        <v>4.5</v>
      </c>
      <c r="N81" s="43">
        <v>44743</v>
      </c>
      <c r="O81" s="43">
        <v>45413</v>
      </c>
      <c r="P81" s="43">
        <v>45458</v>
      </c>
      <c r="Q81" s="2" t="s">
        <v>281</v>
      </c>
      <c r="R81" s="9">
        <v>0</v>
      </c>
      <c r="S81" s="10">
        <v>4.5</v>
      </c>
      <c r="T81" s="12">
        <v>27</v>
      </c>
      <c r="U81" s="12">
        <v>81</v>
      </c>
      <c r="V81" s="12">
        <v>108</v>
      </c>
    </row>
    <row r="82" spans="1:22" x14ac:dyDescent="0.25">
      <c r="A82" s="1" t="s">
        <v>282</v>
      </c>
      <c r="B82" s="1" t="s">
        <v>2348</v>
      </c>
      <c r="C82" s="1" t="s">
        <v>24</v>
      </c>
      <c r="D82" s="1" t="s">
        <v>25</v>
      </c>
      <c r="E82" s="1" t="s">
        <v>26</v>
      </c>
      <c r="F82" s="1" t="s">
        <v>27</v>
      </c>
      <c r="G82" s="1" t="s">
        <v>37</v>
      </c>
      <c r="H82" s="1" t="s">
        <v>38</v>
      </c>
      <c r="I82" s="5">
        <v>15269203.92</v>
      </c>
      <c r="J82" s="1" t="s">
        <v>283</v>
      </c>
      <c r="K82" s="1" t="s">
        <v>274</v>
      </c>
      <c r="L82" s="1" t="s">
        <v>32</v>
      </c>
      <c r="M82" s="7">
        <v>8.0429999999999993</v>
      </c>
      <c r="N82" s="42">
        <v>44890</v>
      </c>
      <c r="O82" s="42">
        <v>45255</v>
      </c>
      <c r="P82" s="42">
        <v>45280</v>
      </c>
      <c r="Q82" s="1" t="s">
        <v>284</v>
      </c>
      <c r="R82" s="3">
        <v>0</v>
      </c>
      <c r="S82" s="4">
        <v>8.0399999999999991</v>
      </c>
      <c r="T82" s="11">
        <v>48</v>
      </c>
      <c r="U82" s="11">
        <v>144</v>
      </c>
      <c r="V82" s="11">
        <v>192</v>
      </c>
    </row>
    <row r="83" spans="1:22" x14ac:dyDescent="0.25">
      <c r="A83" s="2" t="s">
        <v>285</v>
      </c>
      <c r="B83" s="2" t="s">
        <v>2349</v>
      </c>
      <c r="C83" s="2" t="s">
        <v>24</v>
      </c>
      <c r="D83" s="2" t="s">
        <v>25</v>
      </c>
      <c r="E83" s="2" t="s">
        <v>26</v>
      </c>
      <c r="F83" s="2" t="s">
        <v>27</v>
      </c>
      <c r="G83" s="2" t="s">
        <v>37</v>
      </c>
      <c r="H83" s="2" t="s">
        <v>38</v>
      </c>
      <c r="I83" s="6">
        <v>16354715.880000001</v>
      </c>
      <c r="J83" s="2" t="s">
        <v>286</v>
      </c>
      <c r="K83" s="2" t="s">
        <v>274</v>
      </c>
      <c r="L83" s="2" t="s">
        <v>32</v>
      </c>
      <c r="M83" s="8">
        <v>11.07</v>
      </c>
      <c r="N83" s="43">
        <v>44742</v>
      </c>
      <c r="O83" s="43">
        <v>45199</v>
      </c>
      <c r="P83" s="43">
        <v>45255</v>
      </c>
      <c r="Q83" s="2" t="s">
        <v>287</v>
      </c>
      <c r="R83" s="9">
        <v>0</v>
      </c>
      <c r="S83" s="10">
        <v>11.07</v>
      </c>
      <c r="T83" s="12">
        <v>65</v>
      </c>
      <c r="U83" s="12">
        <v>195</v>
      </c>
      <c r="V83" s="12">
        <v>260</v>
      </c>
    </row>
    <row r="84" spans="1:22" x14ac:dyDescent="0.25">
      <c r="A84" s="1" t="s">
        <v>288</v>
      </c>
      <c r="B84" s="1" t="s">
        <v>2350</v>
      </c>
      <c r="C84" s="1" t="s">
        <v>24</v>
      </c>
      <c r="D84" s="1" t="s">
        <v>25</v>
      </c>
      <c r="E84" s="1" t="s">
        <v>26</v>
      </c>
      <c r="F84" s="1" t="s">
        <v>27</v>
      </c>
      <c r="G84" s="1" t="s">
        <v>43</v>
      </c>
      <c r="H84" s="1" t="s">
        <v>38</v>
      </c>
      <c r="I84" s="5">
        <v>2238947.41</v>
      </c>
      <c r="J84" s="1" t="s">
        <v>289</v>
      </c>
      <c r="K84" s="1" t="s">
        <v>274</v>
      </c>
      <c r="L84" s="1" t="s">
        <v>32</v>
      </c>
      <c r="M84" s="7">
        <v>3.2</v>
      </c>
      <c r="N84" s="42">
        <v>44890</v>
      </c>
      <c r="O84" s="42">
        <v>45041</v>
      </c>
      <c r="P84" s="42">
        <v>45041</v>
      </c>
      <c r="Q84" s="1" t="s">
        <v>290</v>
      </c>
      <c r="R84" s="3">
        <v>0</v>
      </c>
      <c r="S84" s="4">
        <v>3.2</v>
      </c>
      <c r="T84" s="11">
        <v>11</v>
      </c>
      <c r="U84" s="11">
        <v>33</v>
      </c>
      <c r="V84" s="11">
        <v>44</v>
      </c>
    </row>
    <row r="85" spans="1:22" x14ac:dyDescent="0.25">
      <c r="A85" s="2" t="s">
        <v>291</v>
      </c>
      <c r="B85" s="2" t="s">
        <v>2351</v>
      </c>
      <c r="C85" s="2" t="s">
        <v>24</v>
      </c>
      <c r="D85" s="2" t="s">
        <v>25</v>
      </c>
      <c r="E85" s="2" t="s">
        <v>26</v>
      </c>
      <c r="F85" s="2" t="s">
        <v>27</v>
      </c>
      <c r="G85" s="2" t="s">
        <v>37</v>
      </c>
      <c r="H85" s="2" t="s">
        <v>38</v>
      </c>
      <c r="I85" s="6">
        <v>24469098.57</v>
      </c>
      <c r="J85" s="2" t="s">
        <v>292</v>
      </c>
      <c r="K85" s="2" t="s">
        <v>274</v>
      </c>
      <c r="L85" s="2" t="s">
        <v>32</v>
      </c>
      <c r="M85" s="8">
        <v>13.34</v>
      </c>
      <c r="N85" s="43">
        <v>44743</v>
      </c>
      <c r="O85" s="43">
        <v>45474</v>
      </c>
      <c r="P85" s="43">
        <v>45524</v>
      </c>
      <c r="Q85" s="2" t="s">
        <v>293</v>
      </c>
      <c r="R85" s="9">
        <v>0</v>
      </c>
      <c r="S85" s="10">
        <v>13.34</v>
      </c>
      <c r="T85" s="12">
        <v>79</v>
      </c>
      <c r="U85" s="12">
        <v>237</v>
      </c>
      <c r="V85" s="12">
        <v>316</v>
      </c>
    </row>
    <row r="86" spans="1:22" x14ac:dyDescent="0.25">
      <c r="A86" s="1" t="s">
        <v>294</v>
      </c>
      <c r="B86" s="1" t="s">
        <v>2352</v>
      </c>
      <c r="C86" s="1" t="s">
        <v>24</v>
      </c>
      <c r="D86" s="1" t="s">
        <v>25</v>
      </c>
      <c r="E86" s="1" t="s">
        <v>26</v>
      </c>
      <c r="F86" s="1" t="s">
        <v>27</v>
      </c>
      <c r="G86" s="1" t="s">
        <v>37</v>
      </c>
      <c r="H86" s="1" t="s">
        <v>38</v>
      </c>
      <c r="I86" s="5">
        <v>14762111.73</v>
      </c>
      <c r="J86" s="1" t="s">
        <v>295</v>
      </c>
      <c r="K86" s="1" t="s">
        <v>274</v>
      </c>
      <c r="L86" s="1" t="s">
        <v>32</v>
      </c>
      <c r="M86" s="7">
        <v>8.25</v>
      </c>
      <c r="N86" s="42">
        <v>44742</v>
      </c>
      <c r="O86" s="42">
        <v>45290</v>
      </c>
      <c r="P86" s="42">
        <v>45290</v>
      </c>
      <c r="Q86" s="1" t="s">
        <v>296</v>
      </c>
      <c r="R86" s="3">
        <v>0</v>
      </c>
      <c r="S86" s="4">
        <v>8.25</v>
      </c>
      <c r="T86" s="11">
        <v>49</v>
      </c>
      <c r="U86" s="11">
        <v>147</v>
      </c>
      <c r="V86" s="11">
        <v>196</v>
      </c>
    </row>
    <row r="87" spans="1:22" x14ac:dyDescent="0.25">
      <c r="A87" s="2" t="s">
        <v>297</v>
      </c>
      <c r="B87" s="2" t="s">
        <v>2353</v>
      </c>
      <c r="C87" s="2" t="s">
        <v>24</v>
      </c>
      <c r="D87" s="2" t="s">
        <v>25</v>
      </c>
      <c r="E87" s="2" t="s">
        <v>26</v>
      </c>
      <c r="F87" s="2" t="s">
        <v>27</v>
      </c>
      <c r="G87" s="2" t="s">
        <v>43</v>
      </c>
      <c r="H87" s="2" t="s">
        <v>38</v>
      </c>
      <c r="I87" s="6">
        <v>25276216.210000001</v>
      </c>
      <c r="J87" s="2" t="s">
        <v>298</v>
      </c>
      <c r="K87" s="2" t="s">
        <v>274</v>
      </c>
      <c r="L87" s="2" t="s">
        <v>32</v>
      </c>
      <c r="M87" s="8">
        <v>28.4</v>
      </c>
      <c r="N87" s="43">
        <v>44742</v>
      </c>
      <c r="O87" s="43">
        <v>45107</v>
      </c>
      <c r="P87" s="43">
        <v>45117</v>
      </c>
      <c r="Q87" s="2" t="s">
        <v>299</v>
      </c>
      <c r="R87" s="9">
        <v>0</v>
      </c>
      <c r="S87" s="10">
        <v>28.4</v>
      </c>
      <c r="T87" s="12">
        <v>90</v>
      </c>
      <c r="U87" s="12">
        <v>270</v>
      </c>
      <c r="V87" s="12">
        <v>360</v>
      </c>
    </row>
    <row r="88" spans="1:22" x14ac:dyDescent="0.25">
      <c r="A88" s="1" t="s">
        <v>300</v>
      </c>
      <c r="B88" s="1" t="s">
        <v>2354</v>
      </c>
      <c r="C88" s="1" t="s">
        <v>24</v>
      </c>
      <c r="D88" s="1" t="s">
        <v>25</v>
      </c>
      <c r="E88" s="1" t="s">
        <v>26</v>
      </c>
      <c r="F88" s="1" t="s">
        <v>27</v>
      </c>
      <c r="G88" s="1" t="s">
        <v>37</v>
      </c>
      <c r="H88" s="1" t="s">
        <v>38</v>
      </c>
      <c r="I88" s="5">
        <v>54148903.689999998</v>
      </c>
      <c r="J88" s="1" t="s">
        <v>301</v>
      </c>
      <c r="K88" s="1" t="s">
        <v>87</v>
      </c>
      <c r="L88" s="1" t="s">
        <v>32</v>
      </c>
      <c r="M88" s="7">
        <v>23.7</v>
      </c>
      <c r="N88" s="42">
        <v>44890</v>
      </c>
      <c r="O88" s="42">
        <v>45376</v>
      </c>
      <c r="P88" s="42">
        <v>45376</v>
      </c>
      <c r="Q88" s="1" t="s">
        <v>302</v>
      </c>
      <c r="R88" s="3">
        <v>0</v>
      </c>
      <c r="S88" s="4">
        <v>23.7</v>
      </c>
      <c r="T88" s="11">
        <v>139</v>
      </c>
      <c r="U88" s="11">
        <v>417</v>
      </c>
      <c r="V88" s="11">
        <v>556</v>
      </c>
    </row>
    <row r="89" spans="1:22" x14ac:dyDescent="0.25">
      <c r="A89" s="2" t="s">
        <v>303</v>
      </c>
      <c r="B89" s="2" t="s">
        <v>2355</v>
      </c>
      <c r="C89" s="2" t="s">
        <v>24</v>
      </c>
      <c r="D89" s="2" t="s">
        <v>25</v>
      </c>
      <c r="E89" s="2" t="s">
        <v>26</v>
      </c>
      <c r="F89" s="2" t="s">
        <v>27</v>
      </c>
      <c r="G89" s="2" t="s">
        <v>37</v>
      </c>
      <c r="H89" s="2" t="s">
        <v>38</v>
      </c>
      <c r="I89" s="6">
        <v>37907887.109999999</v>
      </c>
      <c r="J89" s="2" t="s">
        <v>304</v>
      </c>
      <c r="K89" s="2" t="s">
        <v>305</v>
      </c>
      <c r="L89" s="2" t="s">
        <v>32</v>
      </c>
      <c r="M89" s="8">
        <v>20.2</v>
      </c>
      <c r="N89" s="43">
        <v>44890</v>
      </c>
      <c r="O89" s="43">
        <v>45651</v>
      </c>
      <c r="P89" s="43">
        <v>45651</v>
      </c>
      <c r="Q89" s="2" t="s">
        <v>306</v>
      </c>
      <c r="R89" s="9">
        <v>0</v>
      </c>
      <c r="S89" s="10">
        <v>20.2</v>
      </c>
      <c r="T89" s="12">
        <v>119</v>
      </c>
      <c r="U89" s="12">
        <v>357</v>
      </c>
      <c r="V89" s="12">
        <v>476</v>
      </c>
    </row>
    <row r="90" spans="1:22" x14ac:dyDescent="0.25">
      <c r="A90" s="1" t="s">
        <v>307</v>
      </c>
      <c r="B90" s="1" t="s">
        <v>2356</v>
      </c>
      <c r="C90" s="1" t="s">
        <v>24</v>
      </c>
      <c r="D90" s="1" t="s">
        <v>25</v>
      </c>
      <c r="E90" s="1" t="s">
        <v>26</v>
      </c>
      <c r="F90" s="1" t="s">
        <v>27</v>
      </c>
      <c r="G90" s="1" t="s">
        <v>43</v>
      </c>
      <c r="H90" s="1" t="s">
        <v>38</v>
      </c>
      <c r="I90" s="5">
        <v>21058426.41</v>
      </c>
      <c r="J90" s="1" t="s">
        <v>308</v>
      </c>
      <c r="K90" s="1" t="s">
        <v>40</v>
      </c>
      <c r="L90" s="1" t="s">
        <v>32</v>
      </c>
      <c r="M90" s="7">
        <v>21.4</v>
      </c>
      <c r="N90" s="42">
        <v>44742</v>
      </c>
      <c r="O90" s="42">
        <v>45107</v>
      </c>
      <c r="P90" s="42">
        <v>45107</v>
      </c>
      <c r="Q90" s="1" t="s">
        <v>309</v>
      </c>
      <c r="R90" s="3">
        <v>0</v>
      </c>
      <c r="S90" s="4">
        <v>21.4</v>
      </c>
      <c r="T90" s="11">
        <v>68</v>
      </c>
      <c r="U90" s="11">
        <v>204</v>
      </c>
      <c r="V90" s="11">
        <v>272</v>
      </c>
    </row>
    <row r="91" spans="1:22" x14ac:dyDescent="0.25">
      <c r="A91" s="2" t="s">
        <v>310</v>
      </c>
      <c r="B91" s="2" t="s">
        <v>2357</v>
      </c>
      <c r="C91" s="2" t="s">
        <v>24</v>
      </c>
      <c r="D91" s="2" t="s">
        <v>25</v>
      </c>
      <c r="E91" s="2" t="s">
        <v>26</v>
      </c>
      <c r="F91" s="2" t="s">
        <v>27</v>
      </c>
      <c r="G91" s="2" t="s">
        <v>37</v>
      </c>
      <c r="H91" s="2" t="s">
        <v>38</v>
      </c>
      <c r="I91" s="6">
        <v>45632908.75</v>
      </c>
      <c r="J91" s="2" t="s">
        <v>311</v>
      </c>
      <c r="K91" s="2" t="s">
        <v>40</v>
      </c>
      <c r="L91" s="2" t="s">
        <v>32</v>
      </c>
      <c r="M91" s="8">
        <v>16.731000000000002</v>
      </c>
      <c r="N91" s="43">
        <v>44742</v>
      </c>
      <c r="O91" s="43">
        <v>45656</v>
      </c>
      <c r="P91" s="43">
        <v>45746</v>
      </c>
      <c r="Q91" s="2" t="s">
        <v>312</v>
      </c>
      <c r="R91" s="9">
        <v>0</v>
      </c>
      <c r="S91" s="10">
        <v>16.73</v>
      </c>
      <c r="T91" s="12">
        <v>98</v>
      </c>
      <c r="U91" s="12">
        <v>294</v>
      </c>
      <c r="V91" s="12">
        <v>392</v>
      </c>
    </row>
    <row r="92" spans="1:22" x14ac:dyDescent="0.25">
      <c r="A92" s="1" t="s">
        <v>313</v>
      </c>
      <c r="B92" s="1" t="s">
        <v>2358</v>
      </c>
      <c r="C92" s="1" t="s">
        <v>24</v>
      </c>
      <c r="D92" s="1" t="s">
        <v>25</v>
      </c>
      <c r="E92" s="1" t="s">
        <v>26</v>
      </c>
      <c r="F92" s="1" t="s">
        <v>27</v>
      </c>
      <c r="G92" s="1" t="s">
        <v>37</v>
      </c>
      <c r="H92" s="1" t="s">
        <v>38</v>
      </c>
      <c r="I92" s="5">
        <v>27089604.449999999</v>
      </c>
      <c r="J92" s="1" t="s">
        <v>314</v>
      </c>
      <c r="K92" s="1" t="s">
        <v>40</v>
      </c>
      <c r="L92" s="1" t="s">
        <v>315</v>
      </c>
      <c r="M92" s="7">
        <v>13.01</v>
      </c>
      <c r="N92" s="42" t="s">
        <v>316</v>
      </c>
      <c r="O92" s="42" t="s">
        <v>316</v>
      </c>
      <c r="P92" s="42" t="s">
        <v>316</v>
      </c>
      <c r="Q92" s="1" t="s">
        <v>317</v>
      </c>
      <c r="R92" s="3">
        <v>0</v>
      </c>
      <c r="S92" s="4">
        <v>13.01</v>
      </c>
      <c r="T92" s="11">
        <v>77</v>
      </c>
      <c r="U92" s="11">
        <v>231</v>
      </c>
      <c r="V92" s="11">
        <v>308</v>
      </c>
    </row>
    <row r="93" spans="1:22" x14ac:dyDescent="0.25">
      <c r="A93" s="2" t="s">
        <v>318</v>
      </c>
      <c r="B93" s="2" t="s">
        <v>2359</v>
      </c>
      <c r="C93" s="2" t="s">
        <v>24</v>
      </c>
      <c r="D93" s="2" t="s">
        <v>25</v>
      </c>
      <c r="E93" s="2" t="s">
        <v>26</v>
      </c>
      <c r="F93" s="2" t="s">
        <v>27</v>
      </c>
      <c r="G93" s="2" t="s">
        <v>43</v>
      </c>
      <c r="H93" s="2" t="s">
        <v>38</v>
      </c>
      <c r="I93" s="6">
        <v>27022181.370000001</v>
      </c>
      <c r="J93" s="2" t="s">
        <v>319</v>
      </c>
      <c r="K93" s="2" t="s">
        <v>40</v>
      </c>
      <c r="L93" s="2" t="s">
        <v>32</v>
      </c>
      <c r="M93" s="8">
        <v>35</v>
      </c>
      <c r="N93" s="43">
        <v>44742</v>
      </c>
      <c r="O93" s="43">
        <v>45107</v>
      </c>
      <c r="P93" s="43">
        <v>45107</v>
      </c>
      <c r="Q93" s="2" t="s">
        <v>320</v>
      </c>
      <c r="R93" s="9">
        <v>0</v>
      </c>
      <c r="S93" s="10">
        <v>35</v>
      </c>
      <c r="T93" s="12">
        <v>111</v>
      </c>
      <c r="U93" s="12">
        <v>333</v>
      </c>
      <c r="V93" s="12">
        <v>444</v>
      </c>
    </row>
    <row r="94" spans="1:22" x14ac:dyDescent="0.25">
      <c r="A94" s="1" t="s">
        <v>321</v>
      </c>
      <c r="B94" s="1" t="s">
        <v>2360</v>
      </c>
      <c r="C94" s="1" t="s">
        <v>24</v>
      </c>
      <c r="D94" s="1" t="s">
        <v>25</v>
      </c>
      <c r="E94" s="1" t="s">
        <v>26</v>
      </c>
      <c r="F94" s="1" t="s">
        <v>27</v>
      </c>
      <c r="G94" s="1" t="s">
        <v>37</v>
      </c>
      <c r="H94" s="1" t="s">
        <v>38</v>
      </c>
      <c r="I94" s="5">
        <v>4967931.01</v>
      </c>
      <c r="J94" s="1" t="s">
        <v>322</v>
      </c>
      <c r="K94" s="1" t="s">
        <v>40</v>
      </c>
      <c r="L94" s="1" t="s">
        <v>32</v>
      </c>
      <c r="M94" s="7">
        <v>1.579</v>
      </c>
      <c r="N94" s="42">
        <v>44742</v>
      </c>
      <c r="O94" s="42">
        <v>45107</v>
      </c>
      <c r="P94" s="42">
        <v>45107</v>
      </c>
      <c r="Q94" s="1" t="s">
        <v>323</v>
      </c>
      <c r="R94" s="3">
        <v>0</v>
      </c>
      <c r="S94" s="4">
        <v>1.58</v>
      </c>
      <c r="T94" s="11">
        <v>10</v>
      </c>
      <c r="U94" s="11">
        <v>30</v>
      </c>
      <c r="V94" s="11">
        <v>40</v>
      </c>
    </row>
    <row r="95" spans="1:22" x14ac:dyDescent="0.25">
      <c r="A95" s="2" t="s">
        <v>324</v>
      </c>
      <c r="B95" s="2" t="s">
        <v>2361</v>
      </c>
      <c r="C95" s="2" t="s">
        <v>24</v>
      </c>
      <c r="D95" s="2" t="s">
        <v>25</v>
      </c>
      <c r="E95" s="2" t="s">
        <v>26</v>
      </c>
      <c r="F95" s="2" t="s">
        <v>27</v>
      </c>
      <c r="G95" s="2" t="s">
        <v>43</v>
      </c>
      <c r="H95" s="2" t="s">
        <v>38</v>
      </c>
      <c r="I95" s="6">
        <v>20324746.710000001</v>
      </c>
      <c r="J95" s="2" t="s">
        <v>325</v>
      </c>
      <c r="K95" s="2" t="s">
        <v>112</v>
      </c>
      <c r="L95" s="2" t="s">
        <v>32</v>
      </c>
      <c r="M95" s="8">
        <v>25.3</v>
      </c>
      <c r="N95" s="43">
        <v>44742</v>
      </c>
      <c r="O95" s="43">
        <v>45107</v>
      </c>
      <c r="P95" s="43">
        <v>45137</v>
      </c>
      <c r="Q95" s="2" t="s">
        <v>326</v>
      </c>
      <c r="R95" s="9">
        <v>0</v>
      </c>
      <c r="S95" s="10">
        <v>25.3</v>
      </c>
      <c r="T95" s="12">
        <v>80</v>
      </c>
      <c r="U95" s="12">
        <v>240</v>
      </c>
      <c r="V95" s="12">
        <v>320</v>
      </c>
    </row>
    <row r="96" spans="1:22" x14ac:dyDescent="0.25">
      <c r="A96" s="1" t="s">
        <v>327</v>
      </c>
      <c r="B96" s="1" t="s">
        <v>2362</v>
      </c>
      <c r="C96" s="1" t="s">
        <v>24</v>
      </c>
      <c r="D96" s="1" t="s">
        <v>25</v>
      </c>
      <c r="E96" s="1" t="s">
        <v>26</v>
      </c>
      <c r="F96" s="1" t="s">
        <v>27</v>
      </c>
      <c r="G96" s="1" t="s">
        <v>43</v>
      </c>
      <c r="H96" s="1" t="s">
        <v>38</v>
      </c>
      <c r="I96" s="5">
        <v>28721806.329999998</v>
      </c>
      <c r="J96" s="1" t="s">
        <v>328</v>
      </c>
      <c r="K96" s="1" t="s">
        <v>112</v>
      </c>
      <c r="L96" s="1" t="s">
        <v>32</v>
      </c>
      <c r="M96" s="7">
        <v>32.1</v>
      </c>
      <c r="N96" s="42">
        <v>44742</v>
      </c>
      <c r="O96" s="42">
        <v>45046</v>
      </c>
      <c r="P96" s="42">
        <v>45046</v>
      </c>
      <c r="Q96" s="1" t="s">
        <v>329</v>
      </c>
      <c r="R96" s="3">
        <v>0</v>
      </c>
      <c r="S96" s="4">
        <v>32.1</v>
      </c>
      <c r="T96" s="11">
        <v>102</v>
      </c>
      <c r="U96" s="11">
        <v>306</v>
      </c>
      <c r="V96" s="11">
        <v>408</v>
      </c>
    </row>
    <row r="97" spans="1:22" x14ac:dyDescent="0.25">
      <c r="A97" s="2" t="s">
        <v>330</v>
      </c>
      <c r="B97" s="2" t="s">
        <v>2363</v>
      </c>
      <c r="C97" s="2" t="s">
        <v>24</v>
      </c>
      <c r="D97" s="2" t="s">
        <v>25</v>
      </c>
      <c r="E97" s="2" t="s">
        <v>26</v>
      </c>
      <c r="F97" s="2" t="s">
        <v>27</v>
      </c>
      <c r="G97" s="2" t="s">
        <v>37</v>
      </c>
      <c r="H97" s="2" t="s">
        <v>38</v>
      </c>
      <c r="I97" s="6">
        <v>14081456.24</v>
      </c>
      <c r="J97" s="2" t="s">
        <v>331</v>
      </c>
      <c r="K97" s="2" t="s">
        <v>112</v>
      </c>
      <c r="L97" s="2" t="s">
        <v>32</v>
      </c>
      <c r="M97" s="8">
        <v>3.5750000000000002</v>
      </c>
      <c r="N97" s="43">
        <v>44742</v>
      </c>
      <c r="O97" s="43">
        <v>45199</v>
      </c>
      <c r="P97" s="43">
        <v>45199</v>
      </c>
      <c r="Q97" s="2" t="s">
        <v>332</v>
      </c>
      <c r="R97" s="9">
        <v>0</v>
      </c>
      <c r="S97" s="10">
        <v>3.58</v>
      </c>
      <c r="T97" s="12">
        <v>21</v>
      </c>
      <c r="U97" s="12">
        <v>63</v>
      </c>
      <c r="V97" s="12">
        <v>84</v>
      </c>
    </row>
    <row r="98" spans="1:22" x14ac:dyDescent="0.25">
      <c r="A98" s="1" t="s">
        <v>333</v>
      </c>
      <c r="B98" s="1" t="s">
        <v>2364</v>
      </c>
      <c r="C98" s="1" t="s">
        <v>24</v>
      </c>
      <c r="D98" s="1" t="s">
        <v>25</v>
      </c>
      <c r="E98" s="1" t="s">
        <v>26</v>
      </c>
      <c r="F98" s="1" t="s">
        <v>27</v>
      </c>
      <c r="G98" s="1" t="s">
        <v>43</v>
      </c>
      <c r="H98" s="1" t="s">
        <v>38</v>
      </c>
      <c r="I98" s="5">
        <v>10676033.890000001</v>
      </c>
      <c r="J98" s="1" t="s">
        <v>334</v>
      </c>
      <c r="K98" s="1" t="s">
        <v>40</v>
      </c>
      <c r="L98" s="1" t="s">
        <v>32</v>
      </c>
      <c r="M98" s="7">
        <v>8.5</v>
      </c>
      <c r="N98" s="42">
        <v>44742</v>
      </c>
      <c r="O98" s="42">
        <v>45107</v>
      </c>
      <c r="P98" s="42">
        <v>45139</v>
      </c>
      <c r="Q98" s="1" t="s">
        <v>335</v>
      </c>
      <c r="R98" s="3">
        <v>0</v>
      </c>
      <c r="S98" s="4">
        <v>8.5</v>
      </c>
      <c r="T98" s="11">
        <v>27</v>
      </c>
      <c r="U98" s="11">
        <v>81</v>
      </c>
      <c r="V98" s="11">
        <v>108</v>
      </c>
    </row>
    <row r="99" spans="1:22" x14ac:dyDescent="0.25">
      <c r="A99" s="2" t="s">
        <v>336</v>
      </c>
      <c r="B99" s="2" t="s">
        <v>2365</v>
      </c>
      <c r="C99" s="2" t="s">
        <v>24</v>
      </c>
      <c r="D99" s="2" t="s">
        <v>25</v>
      </c>
      <c r="E99" s="2" t="s">
        <v>26</v>
      </c>
      <c r="F99" s="2" t="s">
        <v>27</v>
      </c>
      <c r="G99" s="2" t="s">
        <v>43</v>
      </c>
      <c r="H99" s="2" t="s">
        <v>38</v>
      </c>
      <c r="I99" s="6">
        <v>7280870.8399999999</v>
      </c>
      <c r="J99" s="2" t="s">
        <v>149</v>
      </c>
      <c r="K99" s="2" t="s">
        <v>40</v>
      </c>
      <c r="L99" s="2" t="s">
        <v>32</v>
      </c>
      <c r="M99" s="8">
        <v>6.6</v>
      </c>
      <c r="N99" s="43">
        <v>44742</v>
      </c>
      <c r="O99" s="43">
        <v>45107</v>
      </c>
      <c r="P99" s="43">
        <v>45107</v>
      </c>
      <c r="Q99" s="2" t="s">
        <v>337</v>
      </c>
      <c r="R99" s="9">
        <v>0</v>
      </c>
      <c r="S99" s="10">
        <v>6.6</v>
      </c>
      <c r="T99" s="12">
        <v>21</v>
      </c>
      <c r="U99" s="12">
        <v>63</v>
      </c>
      <c r="V99" s="12">
        <v>84</v>
      </c>
    </row>
    <row r="100" spans="1:22" x14ac:dyDescent="0.25">
      <c r="A100" s="1" t="s">
        <v>338</v>
      </c>
      <c r="B100" s="1" t="s">
        <v>2366</v>
      </c>
      <c r="C100" s="1" t="s">
        <v>24</v>
      </c>
      <c r="D100" s="1" t="s">
        <v>25</v>
      </c>
      <c r="E100" s="1" t="s">
        <v>26</v>
      </c>
      <c r="F100" s="1" t="s">
        <v>27</v>
      </c>
      <c r="G100" s="1" t="s">
        <v>43</v>
      </c>
      <c r="H100" s="1" t="s">
        <v>38</v>
      </c>
      <c r="I100" s="5">
        <v>14876538.67</v>
      </c>
      <c r="J100" s="1" t="s">
        <v>339</v>
      </c>
      <c r="K100" s="1" t="s">
        <v>40</v>
      </c>
      <c r="L100" s="1" t="s">
        <v>32</v>
      </c>
      <c r="M100" s="7">
        <v>9.8000000000000007</v>
      </c>
      <c r="N100" s="42">
        <v>44742</v>
      </c>
      <c r="O100" s="42">
        <v>45107</v>
      </c>
      <c r="P100" s="42">
        <v>45107</v>
      </c>
      <c r="Q100" s="1" t="s">
        <v>340</v>
      </c>
      <c r="R100" s="3">
        <v>0</v>
      </c>
      <c r="S100" s="4">
        <v>9.8000000000000007</v>
      </c>
      <c r="T100" s="11">
        <v>31</v>
      </c>
      <c r="U100" s="11">
        <v>93</v>
      </c>
      <c r="V100" s="11">
        <v>124</v>
      </c>
    </row>
    <row r="101" spans="1:22" x14ac:dyDescent="0.25">
      <c r="A101" s="2" t="s">
        <v>341</v>
      </c>
      <c r="B101" s="2" t="s">
        <v>2367</v>
      </c>
      <c r="C101" s="2" t="s">
        <v>24</v>
      </c>
      <c r="D101" s="2" t="s">
        <v>25</v>
      </c>
      <c r="E101" s="2" t="s">
        <v>26</v>
      </c>
      <c r="F101" s="2" t="s">
        <v>27</v>
      </c>
      <c r="G101" s="2" t="s">
        <v>43</v>
      </c>
      <c r="H101" s="2" t="s">
        <v>38</v>
      </c>
      <c r="I101" s="6">
        <v>6965548.3899999997</v>
      </c>
      <c r="J101" s="2" t="s">
        <v>342</v>
      </c>
      <c r="K101" s="2" t="s">
        <v>40</v>
      </c>
      <c r="L101" s="2" t="s">
        <v>32</v>
      </c>
      <c r="M101" s="8">
        <v>5.6</v>
      </c>
      <c r="N101" s="43">
        <v>44742</v>
      </c>
      <c r="O101" s="43">
        <v>45107</v>
      </c>
      <c r="P101" s="43">
        <v>45107</v>
      </c>
      <c r="Q101" s="2" t="s">
        <v>343</v>
      </c>
      <c r="R101" s="9">
        <v>0</v>
      </c>
      <c r="S101" s="10">
        <v>5.6</v>
      </c>
      <c r="T101" s="12">
        <v>18</v>
      </c>
      <c r="U101" s="12">
        <v>54</v>
      </c>
      <c r="V101" s="12">
        <v>72</v>
      </c>
    </row>
    <row r="102" spans="1:22" x14ac:dyDescent="0.25">
      <c r="A102" s="1" t="s">
        <v>2587</v>
      </c>
      <c r="B102" s="1" t="s">
        <v>2368</v>
      </c>
      <c r="C102" s="1" t="s">
        <v>24</v>
      </c>
      <c r="D102" s="1" t="s">
        <v>25</v>
      </c>
      <c r="E102" s="1" t="s">
        <v>26</v>
      </c>
      <c r="F102" s="1" t="s">
        <v>27</v>
      </c>
      <c r="G102" s="1" t="s">
        <v>43</v>
      </c>
      <c r="H102" s="1" t="s">
        <v>38</v>
      </c>
      <c r="I102" s="5">
        <v>10499807.43</v>
      </c>
      <c r="J102" s="1" t="s">
        <v>344</v>
      </c>
      <c r="K102" s="1" t="s">
        <v>40</v>
      </c>
      <c r="L102" s="1" t="s">
        <v>32</v>
      </c>
      <c r="M102" s="7">
        <v>9.3000000000000007</v>
      </c>
      <c r="N102" s="42">
        <v>44890</v>
      </c>
      <c r="O102" s="42">
        <v>45255</v>
      </c>
      <c r="P102" s="42">
        <v>45253</v>
      </c>
      <c r="Q102" s="1" t="s">
        <v>2369</v>
      </c>
      <c r="R102" s="3">
        <v>0</v>
      </c>
      <c r="S102" s="4">
        <v>9.3000000000000007</v>
      </c>
      <c r="T102" s="11">
        <v>30</v>
      </c>
      <c r="U102" s="11">
        <v>90</v>
      </c>
      <c r="V102" s="11">
        <v>120</v>
      </c>
    </row>
    <row r="103" spans="1:22" x14ac:dyDescent="0.25">
      <c r="A103" s="2" t="s">
        <v>2588</v>
      </c>
      <c r="B103" s="2" t="s">
        <v>2370</v>
      </c>
      <c r="C103" s="2" t="s">
        <v>24</v>
      </c>
      <c r="D103" s="2" t="s">
        <v>25</v>
      </c>
      <c r="E103" s="2" t="s">
        <v>26</v>
      </c>
      <c r="F103" s="2" t="s">
        <v>27</v>
      </c>
      <c r="G103" s="2" t="s">
        <v>43</v>
      </c>
      <c r="H103" s="2" t="s">
        <v>38</v>
      </c>
      <c r="I103" s="6">
        <v>13596285.890000001</v>
      </c>
      <c r="J103" s="2" t="s">
        <v>345</v>
      </c>
      <c r="K103" s="2" t="s">
        <v>40</v>
      </c>
      <c r="L103" s="2" t="s">
        <v>32</v>
      </c>
      <c r="M103" s="8">
        <v>9.43</v>
      </c>
      <c r="N103" s="43">
        <v>44742</v>
      </c>
      <c r="O103" s="43">
        <v>45107</v>
      </c>
      <c r="P103" s="43">
        <v>45140</v>
      </c>
      <c r="Q103" s="2" t="s">
        <v>2371</v>
      </c>
      <c r="R103" s="9">
        <v>0</v>
      </c>
      <c r="S103" s="10">
        <v>9.43</v>
      </c>
      <c r="T103" s="12">
        <v>30</v>
      </c>
      <c r="U103" s="12">
        <v>90</v>
      </c>
      <c r="V103" s="12">
        <v>120</v>
      </c>
    </row>
    <row r="104" spans="1:22" x14ac:dyDescent="0.25">
      <c r="A104" s="1" t="s">
        <v>346</v>
      </c>
      <c r="B104" s="1" t="s">
        <v>2372</v>
      </c>
      <c r="C104" s="1" t="s">
        <v>24</v>
      </c>
      <c r="D104" s="1" t="s">
        <v>25</v>
      </c>
      <c r="E104" s="1" t="s">
        <v>26</v>
      </c>
      <c r="F104" s="1" t="s">
        <v>27</v>
      </c>
      <c r="G104" s="1" t="s">
        <v>43</v>
      </c>
      <c r="H104" s="1" t="s">
        <v>38</v>
      </c>
      <c r="I104" s="5">
        <v>6918749.6399999997</v>
      </c>
      <c r="J104" s="1" t="s">
        <v>347</v>
      </c>
      <c r="K104" s="1" t="s">
        <v>40</v>
      </c>
      <c r="L104" s="1" t="s">
        <v>32</v>
      </c>
      <c r="M104" s="7">
        <v>6</v>
      </c>
      <c r="N104" s="42">
        <v>44742</v>
      </c>
      <c r="O104" s="42">
        <v>45107</v>
      </c>
      <c r="P104" s="42">
        <v>45107</v>
      </c>
      <c r="Q104" s="1" t="s">
        <v>348</v>
      </c>
      <c r="R104" s="3">
        <v>0</v>
      </c>
      <c r="S104" s="4">
        <v>6</v>
      </c>
      <c r="T104" s="11">
        <v>19</v>
      </c>
      <c r="U104" s="11">
        <v>57</v>
      </c>
      <c r="V104" s="11">
        <v>76</v>
      </c>
    </row>
    <row r="105" spans="1:22" x14ac:dyDescent="0.25">
      <c r="A105" s="2" t="s">
        <v>349</v>
      </c>
      <c r="B105" s="2" t="s">
        <v>2373</v>
      </c>
      <c r="C105" s="2" t="s">
        <v>24</v>
      </c>
      <c r="D105" s="2" t="s">
        <v>25</v>
      </c>
      <c r="E105" s="2" t="s">
        <v>26</v>
      </c>
      <c r="F105" s="2" t="s">
        <v>27</v>
      </c>
      <c r="G105" s="2" t="s">
        <v>43</v>
      </c>
      <c r="H105" s="2" t="s">
        <v>38</v>
      </c>
      <c r="I105" s="6">
        <v>7660949.3099999996</v>
      </c>
      <c r="J105" s="2" t="s">
        <v>350</v>
      </c>
      <c r="K105" s="2" t="s">
        <v>40</v>
      </c>
      <c r="L105" s="2" t="s">
        <v>32</v>
      </c>
      <c r="M105" s="8">
        <v>4.5</v>
      </c>
      <c r="N105" s="43">
        <v>44890</v>
      </c>
      <c r="O105" s="43">
        <v>45255</v>
      </c>
      <c r="P105" s="43">
        <v>45253</v>
      </c>
      <c r="Q105" s="2" t="s">
        <v>351</v>
      </c>
      <c r="R105" s="9">
        <v>0</v>
      </c>
      <c r="S105" s="10">
        <v>4.5</v>
      </c>
      <c r="T105" s="12">
        <v>15</v>
      </c>
      <c r="U105" s="12">
        <v>45</v>
      </c>
      <c r="V105" s="12">
        <v>60</v>
      </c>
    </row>
    <row r="106" spans="1:22" x14ac:dyDescent="0.25">
      <c r="A106" s="1" t="s">
        <v>352</v>
      </c>
      <c r="B106" s="1" t="s">
        <v>2374</v>
      </c>
      <c r="C106" s="1" t="s">
        <v>24</v>
      </c>
      <c r="D106" s="1" t="s">
        <v>25</v>
      </c>
      <c r="E106" s="1" t="s">
        <v>26</v>
      </c>
      <c r="F106" s="1" t="s">
        <v>27</v>
      </c>
      <c r="G106" s="1" t="s">
        <v>43</v>
      </c>
      <c r="H106" s="1" t="s">
        <v>38</v>
      </c>
      <c r="I106" s="5">
        <v>19523217.969999999</v>
      </c>
      <c r="J106" s="1" t="s">
        <v>353</v>
      </c>
      <c r="K106" s="1" t="s">
        <v>40</v>
      </c>
      <c r="L106" s="1" t="s">
        <v>32</v>
      </c>
      <c r="M106" s="7">
        <v>11.8</v>
      </c>
      <c r="N106" s="42">
        <v>44742</v>
      </c>
      <c r="O106" s="42">
        <v>45107</v>
      </c>
      <c r="P106" s="42">
        <v>45139</v>
      </c>
      <c r="Q106" s="1" t="s">
        <v>354</v>
      </c>
      <c r="R106" s="3">
        <v>0</v>
      </c>
      <c r="S106" s="4">
        <v>11.8</v>
      </c>
      <c r="T106" s="11">
        <v>38</v>
      </c>
      <c r="U106" s="11">
        <v>114</v>
      </c>
      <c r="V106" s="11">
        <v>152</v>
      </c>
    </row>
    <row r="107" spans="1:22" x14ac:dyDescent="0.25">
      <c r="A107" s="2" t="s">
        <v>355</v>
      </c>
      <c r="B107" s="2" t="s">
        <v>2375</v>
      </c>
      <c r="C107" s="2" t="s">
        <v>24</v>
      </c>
      <c r="D107" s="2" t="s">
        <v>25</v>
      </c>
      <c r="E107" s="2" t="s">
        <v>26</v>
      </c>
      <c r="F107" s="2" t="s">
        <v>27</v>
      </c>
      <c r="G107" s="2" t="s">
        <v>37</v>
      </c>
      <c r="H107" s="2" t="s">
        <v>38</v>
      </c>
      <c r="I107" s="6">
        <v>16383263</v>
      </c>
      <c r="J107" s="2" t="s">
        <v>356</v>
      </c>
      <c r="K107" s="2" t="s">
        <v>49</v>
      </c>
      <c r="L107" s="2" t="s">
        <v>32</v>
      </c>
      <c r="M107" s="8">
        <v>10.8</v>
      </c>
      <c r="N107" s="43">
        <v>44742</v>
      </c>
      <c r="O107" s="43">
        <v>45168</v>
      </c>
      <c r="P107" s="43">
        <v>45168</v>
      </c>
      <c r="Q107" s="2" t="s">
        <v>357</v>
      </c>
      <c r="R107" s="9">
        <v>0</v>
      </c>
      <c r="S107" s="10">
        <v>10.8</v>
      </c>
      <c r="T107" s="12">
        <v>64</v>
      </c>
      <c r="U107" s="12">
        <v>192</v>
      </c>
      <c r="V107" s="12">
        <v>256</v>
      </c>
    </row>
    <row r="108" spans="1:22" x14ac:dyDescent="0.25">
      <c r="A108" s="1" t="s">
        <v>358</v>
      </c>
      <c r="B108" s="1" t="s">
        <v>2376</v>
      </c>
      <c r="C108" s="1" t="s">
        <v>24</v>
      </c>
      <c r="D108" s="1" t="s">
        <v>25</v>
      </c>
      <c r="E108" s="1" t="s">
        <v>26</v>
      </c>
      <c r="F108" s="1" t="s">
        <v>27</v>
      </c>
      <c r="G108" s="1" t="s">
        <v>43</v>
      </c>
      <c r="H108" s="1" t="s">
        <v>38</v>
      </c>
      <c r="I108" s="5">
        <v>10887442.439999999</v>
      </c>
      <c r="J108" s="1" t="s">
        <v>359</v>
      </c>
      <c r="K108" s="1" t="s">
        <v>49</v>
      </c>
      <c r="L108" s="1" t="s">
        <v>32</v>
      </c>
      <c r="M108" s="7">
        <v>17.13</v>
      </c>
      <c r="N108" s="42">
        <v>44890</v>
      </c>
      <c r="O108" s="42">
        <v>45132</v>
      </c>
      <c r="P108" s="42">
        <v>45163</v>
      </c>
      <c r="Q108" s="1" t="s">
        <v>360</v>
      </c>
      <c r="R108" s="3">
        <v>0</v>
      </c>
      <c r="S108" s="4">
        <v>17.13</v>
      </c>
      <c r="T108" s="11">
        <v>54</v>
      </c>
      <c r="U108" s="11">
        <v>162</v>
      </c>
      <c r="V108" s="11">
        <v>216</v>
      </c>
    </row>
    <row r="109" spans="1:22" x14ac:dyDescent="0.25">
      <c r="A109" s="2" t="s">
        <v>361</v>
      </c>
      <c r="B109" s="2" t="s">
        <v>2377</v>
      </c>
      <c r="C109" s="2" t="s">
        <v>24</v>
      </c>
      <c r="D109" s="2" t="s">
        <v>25</v>
      </c>
      <c r="E109" s="2" t="s">
        <v>26</v>
      </c>
      <c r="F109" s="2" t="s">
        <v>27</v>
      </c>
      <c r="G109" s="2" t="s">
        <v>43</v>
      </c>
      <c r="H109" s="2" t="s">
        <v>38</v>
      </c>
      <c r="I109" s="6">
        <v>13062566.18</v>
      </c>
      <c r="J109" s="2" t="s">
        <v>362</v>
      </c>
      <c r="K109" s="2" t="s">
        <v>56</v>
      </c>
      <c r="L109" s="2" t="s">
        <v>32</v>
      </c>
      <c r="M109" s="8">
        <v>22.2</v>
      </c>
      <c r="N109" s="43">
        <v>44742</v>
      </c>
      <c r="O109" s="43">
        <v>45260</v>
      </c>
      <c r="P109" s="43">
        <v>45260</v>
      </c>
      <c r="Q109" s="2" t="s">
        <v>363</v>
      </c>
      <c r="R109" s="9">
        <v>0</v>
      </c>
      <c r="S109" s="10">
        <v>22.2</v>
      </c>
      <c r="T109" s="12">
        <v>70</v>
      </c>
      <c r="U109" s="12">
        <v>210</v>
      </c>
      <c r="V109" s="12">
        <v>280</v>
      </c>
    </row>
    <row r="110" spans="1:22" x14ac:dyDescent="0.25">
      <c r="A110" s="1" t="s">
        <v>364</v>
      </c>
      <c r="B110" s="1" t="s">
        <v>2378</v>
      </c>
      <c r="C110" s="1" t="s">
        <v>24</v>
      </c>
      <c r="D110" s="1" t="s">
        <v>25</v>
      </c>
      <c r="E110" s="1" t="s">
        <v>26</v>
      </c>
      <c r="F110" s="1" t="s">
        <v>27</v>
      </c>
      <c r="G110" s="1" t="s">
        <v>43</v>
      </c>
      <c r="H110" s="1" t="s">
        <v>38</v>
      </c>
      <c r="I110" s="5">
        <v>7591268.1399999997</v>
      </c>
      <c r="J110" s="1" t="s">
        <v>365</v>
      </c>
      <c r="K110" s="1" t="s">
        <v>56</v>
      </c>
      <c r="L110" s="1" t="s">
        <v>32</v>
      </c>
      <c r="M110" s="7">
        <v>12.5</v>
      </c>
      <c r="N110" s="42">
        <v>44890</v>
      </c>
      <c r="O110" s="42">
        <v>45194</v>
      </c>
      <c r="P110" s="42">
        <v>45194</v>
      </c>
      <c r="Q110" s="1" t="s">
        <v>366</v>
      </c>
      <c r="R110" s="3">
        <v>0</v>
      </c>
      <c r="S110" s="4">
        <v>12.5</v>
      </c>
      <c r="T110" s="11">
        <v>40</v>
      </c>
      <c r="U110" s="11">
        <v>120</v>
      </c>
      <c r="V110" s="11">
        <v>160</v>
      </c>
    </row>
    <row r="111" spans="1:22" x14ac:dyDescent="0.25">
      <c r="A111" s="2" t="s">
        <v>367</v>
      </c>
      <c r="B111" s="2" t="s">
        <v>2379</v>
      </c>
      <c r="C111" s="2" t="s">
        <v>24</v>
      </c>
      <c r="D111" s="2" t="s">
        <v>25</v>
      </c>
      <c r="E111" s="2" t="s">
        <v>26</v>
      </c>
      <c r="F111" s="2" t="s">
        <v>27</v>
      </c>
      <c r="G111" s="2" t="s">
        <v>43</v>
      </c>
      <c r="H111" s="2" t="s">
        <v>38</v>
      </c>
      <c r="I111" s="6">
        <v>17527658.300000001</v>
      </c>
      <c r="J111" s="2" t="s">
        <v>368</v>
      </c>
      <c r="K111" s="2" t="s">
        <v>80</v>
      </c>
      <c r="L111" s="2" t="s">
        <v>32</v>
      </c>
      <c r="M111" s="8">
        <v>14.2</v>
      </c>
      <c r="N111" s="43">
        <v>44742</v>
      </c>
      <c r="O111" s="43">
        <v>45107</v>
      </c>
      <c r="P111" s="43">
        <v>45107</v>
      </c>
      <c r="Q111" s="2" t="s">
        <v>369</v>
      </c>
      <c r="R111" s="9">
        <v>0</v>
      </c>
      <c r="S111" s="10">
        <v>14.2</v>
      </c>
      <c r="T111" s="12">
        <v>45</v>
      </c>
      <c r="U111" s="12">
        <v>135</v>
      </c>
      <c r="V111" s="12">
        <v>180</v>
      </c>
    </row>
    <row r="112" spans="1:22" x14ac:dyDescent="0.25">
      <c r="A112" s="1" t="s">
        <v>370</v>
      </c>
      <c r="B112" s="1" t="s">
        <v>2280</v>
      </c>
      <c r="C112" s="1" t="s">
        <v>24</v>
      </c>
      <c r="D112" s="1" t="s">
        <v>25</v>
      </c>
      <c r="E112" s="1" t="s">
        <v>26</v>
      </c>
      <c r="F112" s="1" t="s">
        <v>27</v>
      </c>
      <c r="G112" s="1" t="s">
        <v>43</v>
      </c>
      <c r="H112" s="1" t="s">
        <v>38</v>
      </c>
      <c r="I112" s="5">
        <v>17456324.670000002</v>
      </c>
      <c r="J112" s="1" t="s">
        <v>83</v>
      </c>
      <c r="K112" s="1" t="s">
        <v>80</v>
      </c>
      <c r="L112" s="1" t="s">
        <v>32</v>
      </c>
      <c r="M112" s="7">
        <v>17.37</v>
      </c>
      <c r="N112" s="42">
        <v>44742</v>
      </c>
      <c r="O112" s="42">
        <v>45107</v>
      </c>
      <c r="P112" s="42">
        <v>45107</v>
      </c>
      <c r="Q112" s="1" t="s">
        <v>371</v>
      </c>
      <c r="R112" s="3">
        <v>0</v>
      </c>
      <c r="S112" s="4">
        <v>17.37</v>
      </c>
      <c r="T112" s="11">
        <v>55</v>
      </c>
      <c r="U112" s="11">
        <v>165</v>
      </c>
      <c r="V112" s="11">
        <v>220</v>
      </c>
    </row>
    <row r="113" spans="1:22" x14ac:dyDescent="0.25">
      <c r="A113" s="2" t="s">
        <v>372</v>
      </c>
      <c r="B113" s="2" t="s">
        <v>2380</v>
      </c>
      <c r="C113" s="2" t="s">
        <v>24</v>
      </c>
      <c r="D113" s="2" t="s">
        <v>25</v>
      </c>
      <c r="E113" s="2" t="s">
        <v>26</v>
      </c>
      <c r="F113" s="2" t="s">
        <v>27</v>
      </c>
      <c r="G113" s="2" t="s">
        <v>43</v>
      </c>
      <c r="H113" s="2" t="s">
        <v>38</v>
      </c>
      <c r="I113" s="6">
        <v>12474855.890000001</v>
      </c>
      <c r="J113" s="2" t="s">
        <v>373</v>
      </c>
      <c r="K113" s="2" t="s">
        <v>80</v>
      </c>
      <c r="L113" s="2" t="s">
        <v>32</v>
      </c>
      <c r="M113" s="8">
        <v>13.87</v>
      </c>
      <c r="N113" s="43">
        <v>44742</v>
      </c>
      <c r="O113" s="43">
        <v>45107</v>
      </c>
      <c r="P113" s="43">
        <v>45107</v>
      </c>
      <c r="Q113" s="2" t="s">
        <v>374</v>
      </c>
      <c r="R113" s="9">
        <v>0</v>
      </c>
      <c r="S113" s="10">
        <v>13.87</v>
      </c>
      <c r="T113" s="12">
        <v>44</v>
      </c>
      <c r="U113" s="12">
        <v>132</v>
      </c>
      <c r="V113" s="12">
        <v>176</v>
      </c>
    </row>
    <row r="114" spans="1:22" x14ac:dyDescent="0.25">
      <c r="A114" s="1" t="s">
        <v>375</v>
      </c>
      <c r="B114" s="1" t="s">
        <v>2381</v>
      </c>
      <c r="C114" s="1" t="s">
        <v>24</v>
      </c>
      <c r="D114" s="1" t="s">
        <v>25</v>
      </c>
      <c r="E114" s="1" t="s">
        <v>26</v>
      </c>
      <c r="F114" s="1" t="s">
        <v>27</v>
      </c>
      <c r="G114" s="1" t="s">
        <v>43</v>
      </c>
      <c r="H114" s="1" t="s">
        <v>38</v>
      </c>
      <c r="I114" s="5">
        <v>16531523.25</v>
      </c>
      <c r="J114" s="1" t="s">
        <v>376</v>
      </c>
      <c r="K114" s="1" t="s">
        <v>80</v>
      </c>
      <c r="L114" s="1" t="s">
        <v>32</v>
      </c>
      <c r="M114" s="7">
        <v>20.9</v>
      </c>
      <c r="N114" s="42">
        <v>44742</v>
      </c>
      <c r="O114" s="42">
        <v>45107</v>
      </c>
      <c r="P114" s="42">
        <v>45107</v>
      </c>
      <c r="Q114" s="1" t="s">
        <v>377</v>
      </c>
      <c r="R114" s="3">
        <v>0</v>
      </c>
      <c r="S114" s="4">
        <v>20.9</v>
      </c>
      <c r="T114" s="11">
        <v>66</v>
      </c>
      <c r="U114" s="11">
        <v>198</v>
      </c>
      <c r="V114" s="11">
        <v>264</v>
      </c>
    </row>
    <row r="115" spans="1:22" x14ac:dyDescent="0.25">
      <c r="A115" s="2" t="s">
        <v>378</v>
      </c>
      <c r="B115" s="2" t="s">
        <v>2382</v>
      </c>
      <c r="C115" s="2" t="s">
        <v>24</v>
      </c>
      <c r="D115" s="2" t="s">
        <v>25</v>
      </c>
      <c r="E115" s="2" t="s">
        <v>26</v>
      </c>
      <c r="F115" s="2" t="s">
        <v>27</v>
      </c>
      <c r="G115" s="2" t="s">
        <v>43</v>
      </c>
      <c r="H115" s="2" t="s">
        <v>38</v>
      </c>
      <c r="I115" s="6">
        <v>12763186.18</v>
      </c>
      <c r="J115" s="2" t="s">
        <v>379</v>
      </c>
      <c r="K115" s="2" t="s">
        <v>80</v>
      </c>
      <c r="L115" s="2" t="s">
        <v>32</v>
      </c>
      <c r="M115" s="8">
        <v>15</v>
      </c>
      <c r="N115" s="43">
        <v>44742</v>
      </c>
      <c r="O115" s="43">
        <v>45107</v>
      </c>
      <c r="P115" s="43">
        <v>45107</v>
      </c>
      <c r="Q115" s="2" t="s">
        <v>202</v>
      </c>
      <c r="R115" s="9">
        <v>0</v>
      </c>
      <c r="S115" s="10">
        <v>15</v>
      </c>
      <c r="T115" s="12">
        <v>48</v>
      </c>
      <c r="U115" s="12">
        <v>144</v>
      </c>
      <c r="V115" s="12">
        <v>192</v>
      </c>
    </row>
    <row r="116" spans="1:22" x14ac:dyDescent="0.25">
      <c r="A116" s="1" t="s">
        <v>380</v>
      </c>
      <c r="B116" s="1" t="s">
        <v>2383</v>
      </c>
      <c r="C116" s="1" t="s">
        <v>24</v>
      </c>
      <c r="D116" s="1" t="s">
        <v>25</v>
      </c>
      <c r="E116" s="1" t="s">
        <v>26</v>
      </c>
      <c r="F116" s="1" t="s">
        <v>27</v>
      </c>
      <c r="G116" s="1" t="s">
        <v>37</v>
      </c>
      <c r="H116" s="1" t="s">
        <v>38</v>
      </c>
      <c r="I116" s="5">
        <v>25277283.039999999</v>
      </c>
      <c r="J116" s="1" t="s">
        <v>381</v>
      </c>
      <c r="K116" s="1" t="s">
        <v>87</v>
      </c>
      <c r="L116" s="1" t="s">
        <v>32</v>
      </c>
      <c r="M116" s="7">
        <v>8.6829999999999998</v>
      </c>
      <c r="N116" s="42">
        <v>44742</v>
      </c>
      <c r="O116" s="42">
        <v>45137</v>
      </c>
      <c r="P116" s="42">
        <v>45137</v>
      </c>
      <c r="Q116" s="1" t="s">
        <v>382</v>
      </c>
      <c r="R116" s="3">
        <v>0</v>
      </c>
      <c r="S116" s="4">
        <v>8.68</v>
      </c>
      <c r="T116" s="11">
        <v>51</v>
      </c>
      <c r="U116" s="11">
        <v>153</v>
      </c>
      <c r="V116" s="11">
        <v>204</v>
      </c>
    </row>
    <row r="117" spans="1:22" x14ac:dyDescent="0.25">
      <c r="A117" s="2" t="s">
        <v>383</v>
      </c>
      <c r="B117" s="2" t="s">
        <v>2384</v>
      </c>
      <c r="C117" s="2" t="s">
        <v>24</v>
      </c>
      <c r="D117" s="2" t="s">
        <v>25</v>
      </c>
      <c r="E117" s="2" t="s">
        <v>26</v>
      </c>
      <c r="F117" s="2" t="s">
        <v>27</v>
      </c>
      <c r="G117" s="2" t="s">
        <v>43</v>
      </c>
      <c r="H117" s="2" t="s">
        <v>38</v>
      </c>
      <c r="I117" s="6">
        <v>17563009.239999998</v>
      </c>
      <c r="J117" s="2" t="s">
        <v>384</v>
      </c>
      <c r="K117" s="2" t="s">
        <v>87</v>
      </c>
      <c r="L117" s="2" t="s">
        <v>32</v>
      </c>
      <c r="M117" s="8">
        <v>33.799999999999997</v>
      </c>
      <c r="N117" s="43">
        <v>44890</v>
      </c>
      <c r="O117" s="43">
        <v>45255</v>
      </c>
      <c r="P117" s="43">
        <v>45255</v>
      </c>
      <c r="Q117" s="2" t="s">
        <v>385</v>
      </c>
      <c r="R117" s="9">
        <v>0</v>
      </c>
      <c r="S117" s="10">
        <v>33.799999999999997</v>
      </c>
      <c r="T117" s="12">
        <v>107</v>
      </c>
      <c r="U117" s="12">
        <v>321</v>
      </c>
      <c r="V117" s="12">
        <v>428</v>
      </c>
    </row>
    <row r="118" spans="1:22" x14ac:dyDescent="0.25">
      <c r="A118" s="1" t="s">
        <v>386</v>
      </c>
      <c r="B118" s="1" t="s">
        <v>2385</v>
      </c>
      <c r="C118" s="1" t="s">
        <v>24</v>
      </c>
      <c r="D118" s="1" t="s">
        <v>25</v>
      </c>
      <c r="E118" s="1" t="s">
        <v>26</v>
      </c>
      <c r="F118" s="1" t="s">
        <v>27</v>
      </c>
      <c r="G118" s="1" t="s">
        <v>43</v>
      </c>
      <c r="H118" s="1" t="s">
        <v>38</v>
      </c>
      <c r="I118" s="5">
        <v>10622603.199999999</v>
      </c>
      <c r="J118" s="1" t="s">
        <v>387</v>
      </c>
      <c r="K118" s="1" t="s">
        <v>49</v>
      </c>
      <c r="L118" s="1" t="s">
        <v>32</v>
      </c>
      <c r="M118" s="7">
        <v>18.600000000000001</v>
      </c>
      <c r="N118" s="42">
        <v>44742</v>
      </c>
      <c r="O118" s="42">
        <v>45015</v>
      </c>
      <c r="P118" s="42">
        <v>45015</v>
      </c>
      <c r="Q118" s="1" t="s">
        <v>388</v>
      </c>
      <c r="R118" s="3">
        <v>0</v>
      </c>
      <c r="S118" s="4">
        <v>18.600000000000001</v>
      </c>
      <c r="T118" s="11">
        <v>59</v>
      </c>
      <c r="U118" s="11">
        <v>177</v>
      </c>
      <c r="V118" s="11">
        <v>236</v>
      </c>
    </row>
    <row r="119" spans="1:22" x14ac:dyDescent="0.25">
      <c r="A119" s="2" t="s">
        <v>389</v>
      </c>
      <c r="B119" s="2" t="s">
        <v>2386</v>
      </c>
      <c r="C119" s="2" t="s">
        <v>24</v>
      </c>
      <c r="D119" s="2" t="s">
        <v>25</v>
      </c>
      <c r="E119" s="2" t="s">
        <v>26</v>
      </c>
      <c r="F119" s="2" t="s">
        <v>27</v>
      </c>
      <c r="G119" s="2" t="s">
        <v>43</v>
      </c>
      <c r="H119" s="2" t="s">
        <v>38</v>
      </c>
      <c r="I119" s="6">
        <v>6398438.8300000001</v>
      </c>
      <c r="J119" s="2" t="s">
        <v>390</v>
      </c>
      <c r="K119" s="2" t="s">
        <v>87</v>
      </c>
      <c r="L119" s="2" t="s">
        <v>32</v>
      </c>
      <c r="M119" s="8">
        <v>12.95</v>
      </c>
      <c r="N119" s="43">
        <v>44742</v>
      </c>
      <c r="O119" s="43">
        <v>45015</v>
      </c>
      <c r="P119" s="43">
        <v>45015</v>
      </c>
      <c r="Q119" s="2" t="s">
        <v>391</v>
      </c>
      <c r="R119" s="9">
        <v>0</v>
      </c>
      <c r="S119" s="10">
        <v>12.95</v>
      </c>
      <c r="T119" s="12">
        <v>41</v>
      </c>
      <c r="U119" s="12">
        <v>123</v>
      </c>
      <c r="V119" s="12">
        <v>164</v>
      </c>
    </row>
    <row r="120" spans="1:22" x14ac:dyDescent="0.25">
      <c r="A120" s="1" t="s">
        <v>392</v>
      </c>
      <c r="B120" s="1" t="s">
        <v>2387</v>
      </c>
      <c r="C120" s="1" t="s">
        <v>24</v>
      </c>
      <c r="D120" s="1" t="s">
        <v>25</v>
      </c>
      <c r="E120" s="1" t="s">
        <v>26</v>
      </c>
      <c r="F120" s="1" t="s">
        <v>27</v>
      </c>
      <c r="G120" s="1" t="s">
        <v>43</v>
      </c>
      <c r="H120" s="1" t="s">
        <v>38</v>
      </c>
      <c r="I120" s="5">
        <v>4804756.3600000003</v>
      </c>
      <c r="J120" s="1" t="s">
        <v>393</v>
      </c>
      <c r="K120" s="1" t="s">
        <v>87</v>
      </c>
      <c r="L120" s="1" t="s">
        <v>32</v>
      </c>
      <c r="M120" s="7">
        <v>8.5399999999999991</v>
      </c>
      <c r="N120" s="42">
        <v>44742</v>
      </c>
      <c r="O120" s="42">
        <v>45015</v>
      </c>
      <c r="P120" s="42">
        <v>45015</v>
      </c>
      <c r="Q120" s="1" t="s">
        <v>394</v>
      </c>
      <c r="R120" s="3">
        <v>0</v>
      </c>
      <c r="S120" s="4">
        <v>8.5399999999999991</v>
      </c>
      <c r="T120" s="11">
        <v>27</v>
      </c>
      <c r="U120" s="11">
        <v>81</v>
      </c>
      <c r="V120" s="11">
        <v>108</v>
      </c>
    </row>
    <row r="121" spans="1:22" x14ac:dyDescent="0.25">
      <c r="A121" s="2" t="s">
        <v>395</v>
      </c>
      <c r="B121" s="2" t="s">
        <v>2388</v>
      </c>
      <c r="C121" s="2" t="s">
        <v>24</v>
      </c>
      <c r="D121" s="2" t="s">
        <v>25</v>
      </c>
      <c r="E121" s="2" t="s">
        <v>26</v>
      </c>
      <c r="F121" s="2" t="s">
        <v>27</v>
      </c>
      <c r="G121" s="2" t="s">
        <v>43</v>
      </c>
      <c r="H121" s="2" t="s">
        <v>38</v>
      </c>
      <c r="I121" s="6">
        <v>7742590.1299999999</v>
      </c>
      <c r="J121" s="2" t="s">
        <v>396</v>
      </c>
      <c r="K121" s="2" t="s">
        <v>72</v>
      </c>
      <c r="L121" s="2" t="s">
        <v>32</v>
      </c>
      <c r="M121" s="8">
        <v>10.4</v>
      </c>
      <c r="N121" s="43">
        <v>44742</v>
      </c>
      <c r="O121" s="43">
        <v>45015</v>
      </c>
      <c r="P121" s="43">
        <v>45015</v>
      </c>
      <c r="Q121" s="2" t="s">
        <v>397</v>
      </c>
      <c r="R121" s="9">
        <v>0</v>
      </c>
      <c r="S121" s="10">
        <v>10.4</v>
      </c>
      <c r="T121" s="12">
        <v>33</v>
      </c>
      <c r="U121" s="12">
        <v>99</v>
      </c>
      <c r="V121" s="12">
        <v>132</v>
      </c>
    </row>
    <row r="122" spans="1:22" x14ac:dyDescent="0.25">
      <c r="A122" s="1" t="s">
        <v>398</v>
      </c>
      <c r="B122" s="1" t="s">
        <v>2389</v>
      </c>
      <c r="C122" s="1" t="s">
        <v>24</v>
      </c>
      <c r="D122" s="1" t="s">
        <v>25</v>
      </c>
      <c r="E122" s="1" t="s">
        <v>26</v>
      </c>
      <c r="F122" s="1" t="s">
        <v>27</v>
      </c>
      <c r="G122" s="1" t="s">
        <v>43</v>
      </c>
      <c r="H122" s="1" t="s">
        <v>38</v>
      </c>
      <c r="I122" s="5">
        <v>11812773.699999999</v>
      </c>
      <c r="J122" s="1" t="s">
        <v>399</v>
      </c>
      <c r="K122" s="1" t="s">
        <v>235</v>
      </c>
      <c r="L122" s="1" t="s">
        <v>32</v>
      </c>
      <c r="M122" s="7">
        <v>6.9930000000000003</v>
      </c>
      <c r="N122" s="42">
        <v>44742</v>
      </c>
      <c r="O122" s="42">
        <v>45260</v>
      </c>
      <c r="P122" s="42">
        <v>45260</v>
      </c>
      <c r="Q122" s="1" t="s">
        <v>400</v>
      </c>
      <c r="R122" s="3">
        <v>0</v>
      </c>
      <c r="S122" s="4">
        <v>6.99</v>
      </c>
      <c r="T122" s="11">
        <v>23</v>
      </c>
      <c r="U122" s="11">
        <v>69</v>
      </c>
      <c r="V122" s="11">
        <v>92</v>
      </c>
    </row>
    <row r="123" spans="1:22" x14ac:dyDescent="0.25">
      <c r="A123" s="2" t="s">
        <v>401</v>
      </c>
      <c r="B123" s="2" t="s">
        <v>2390</v>
      </c>
      <c r="C123" s="2" t="s">
        <v>24</v>
      </c>
      <c r="D123" s="2" t="s">
        <v>25</v>
      </c>
      <c r="E123" s="2" t="s">
        <v>26</v>
      </c>
      <c r="F123" s="2" t="s">
        <v>27</v>
      </c>
      <c r="G123" s="2" t="s">
        <v>43</v>
      </c>
      <c r="H123" s="2" t="s">
        <v>38</v>
      </c>
      <c r="I123" s="6">
        <v>9710292.7699999996</v>
      </c>
      <c r="J123" s="2" t="s">
        <v>402</v>
      </c>
      <c r="K123" s="2" t="s">
        <v>235</v>
      </c>
      <c r="L123" s="2" t="s">
        <v>32</v>
      </c>
      <c r="M123" s="8">
        <v>9.9</v>
      </c>
      <c r="N123" s="43">
        <v>44742</v>
      </c>
      <c r="O123" s="43">
        <v>45107</v>
      </c>
      <c r="P123" s="43">
        <v>45076</v>
      </c>
      <c r="Q123" s="2" t="s">
        <v>403</v>
      </c>
      <c r="R123" s="9">
        <v>0</v>
      </c>
      <c r="S123" s="10">
        <v>9.9</v>
      </c>
      <c r="T123" s="12">
        <v>32</v>
      </c>
      <c r="U123" s="12">
        <v>96</v>
      </c>
      <c r="V123" s="12">
        <v>128</v>
      </c>
    </row>
    <row r="124" spans="1:22" x14ac:dyDescent="0.25">
      <c r="A124" s="1" t="s">
        <v>404</v>
      </c>
      <c r="B124" s="1" t="s">
        <v>2391</v>
      </c>
      <c r="C124" s="1" t="s">
        <v>24</v>
      </c>
      <c r="D124" s="1" t="s">
        <v>25</v>
      </c>
      <c r="E124" s="1" t="s">
        <v>26</v>
      </c>
      <c r="F124" s="1" t="s">
        <v>27</v>
      </c>
      <c r="G124" s="1" t="s">
        <v>43</v>
      </c>
      <c r="H124" s="1" t="s">
        <v>38</v>
      </c>
      <c r="I124" s="5">
        <v>5274682.72</v>
      </c>
      <c r="J124" s="1" t="s">
        <v>405</v>
      </c>
      <c r="K124" s="1" t="s">
        <v>235</v>
      </c>
      <c r="L124" s="1" t="s">
        <v>32</v>
      </c>
      <c r="M124" s="7">
        <v>5.5</v>
      </c>
      <c r="N124" s="42">
        <v>44742</v>
      </c>
      <c r="O124" s="42">
        <v>45168</v>
      </c>
      <c r="P124" s="42">
        <v>45168</v>
      </c>
      <c r="Q124" s="1" t="s">
        <v>406</v>
      </c>
      <c r="R124" s="3">
        <v>0</v>
      </c>
      <c r="S124" s="4">
        <v>5.5</v>
      </c>
      <c r="T124" s="11">
        <v>18</v>
      </c>
      <c r="U124" s="11">
        <v>54</v>
      </c>
      <c r="V124" s="11">
        <v>72</v>
      </c>
    </row>
    <row r="125" spans="1:22" x14ac:dyDescent="0.25">
      <c r="A125" s="2" t="s">
        <v>407</v>
      </c>
      <c r="B125" s="2" t="s">
        <v>2392</v>
      </c>
      <c r="C125" s="2" t="s">
        <v>24</v>
      </c>
      <c r="D125" s="2" t="s">
        <v>25</v>
      </c>
      <c r="E125" s="2" t="s">
        <v>26</v>
      </c>
      <c r="F125" s="2" t="s">
        <v>27</v>
      </c>
      <c r="G125" s="2" t="s">
        <v>43</v>
      </c>
      <c r="H125" s="2" t="s">
        <v>38</v>
      </c>
      <c r="I125" s="6">
        <v>6365953.6600000001</v>
      </c>
      <c r="J125" s="2" t="s">
        <v>408</v>
      </c>
      <c r="K125" s="2" t="s">
        <v>97</v>
      </c>
      <c r="L125" s="2" t="s">
        <v>32</v>
      </c>
      <c r="M125" s="8">
        <v>5</v>
      </c>
      <c r="N125" s="43">
        <v>44742</v>
      </c>
      <c r="O125" s="43">
        <v>45107</v>
      </c>
      <c r="P125" s="43">
        <v>45076</v>
      </c>
      <c r="Q125" s="2" t="s">
        <v>409</v>
      </c>
      <c r="R125" s="9">
        <v>0</v>
      </c>
      <c r="S125" s="10">
        <v>5</v>
      </c>
      <c r="T125" s="12">
        <v>16</v>
      </c>
      <c r="U125" s="12">
        <v>48</v>
      </c>
      <c r="V125" s="12">
        <v>64</v>
      </c>
    </row>
    <row r="126" spans="1:22" x14ac:dyDescent="0.25">
      <c r="A126" s="1" t="s">
        <v>410</v>
      </c>
      <c r="B126" s="1" t="s">
        <v>2393</v>
      </c>
      <c r="C126" s="1" t="s">
        <v>24</v>
      </c>
      <c r="D126" s="1" t="s">
        <v>25</v>
      </c>
      <c r="E126" s="1" t="s">
        <v>26</v>
      </c>
      <c r="F126" s="1" t="s">
        <v>27</v>
      </c>
      <c r="G126" s="1" t="s">
        <v>43</v>
      </c>
      <c r="H126" s="1" t="s">
        <v>38</v>
      </c>
      <c r="I126" s="5">
        <v>4955379.17</v>
      </c>
      <c r="J126" s="1" t="s">
        <v>411</v>
      </c>
      <c r="K126" s="1" t="s">
        <v>235</v>
      </c>
      <c r="L126" s="1" t="s">
        <v>32</v>
      </c>
      <c r="M126" s="7">
        <v>5.8</v>
      </c>
      <c r="N126" s="42">
        <v>44742</v>
      </c>
      <c r="O126" s="42">
        <v>45107</v>
      </c>
      <c r="P126" s="42">
        <v>45107</v>
      </c>
      <c r="Q126" s="1" t="s">
        <v>412</v>
      </c>
      <c r="R126" s="3">
        <v>0</v>
      </c>
      <c r="S126" s="4">
        <v>5.8</v>
      </c>
      <c r="T126" s="11">
        <v>19</v>
      </c>
      <c r="U126" s="11">
        <v>57</v>
      </c>
      <c r="V126" s="11">
        <v>76</v>
      </c>
    </row>
    <row r="127" spans="1:22" x14ac:dyDescent="0.25">
      <c r="A127" s="2" t="s">
        <v>413</v>
      </c>
      <c r="B127" s="2" t="s">
        <v>2394</v>
      </c>
      <c r="C127" s="2" t="s">
        <v>24</v>
      </c>
      <c r="D127" s="2" t="s">
        <v>25</v>
      </c>
      <c r="E127" s="2" t="s">
        <v>26</v>
      </c>
      <c r="F127" s="2" t="s">
        <v>27</v>
      </c>
      <c r="G127" s="2" t="s">
        <v>43</v>
      </c>
      <c r="H127" s="2" t="s">
        <v>38</v>
      </c>
      <c r="I127" s="6">
        <v>8681417.2799999993</v>
      </c>
      <c r="J127" s="2" t="s">
        <v>414</v>
      </c>
      <c r="K127" s="2" t="s">
        <v>235</v>
      </c>
      <c r="L127" s="2" t="s">
        <v>32</v>
      </c>
      <c r="M127" s="8">
        <v>9.6999999999999993</v>
      </c>
      <c r="N127" s="43">
        <v>44742</v>
      </c>
      <c r="O127" s="43">
        <v>45107</v>
      </c>
      <c r="P127" s="43">
        <v>45107</v>
      </c>
      <c r="Q127" s="2" t="s">
        <v>415</v>
      </c>
      <c r="R127" s="9">
        <v>0</v>
      </c>
      <c r="S127" s="10">
        <v>9.6999999999999993</v>
      </c>
      <c r="T127" s="12">
        <v>31</v>
      </c>
      <c r="U127" s="12">
        <v>93</v>
      </c>
      <c r="V127" s="12">
        <v>124</v>
      </c>
    </row>
    <row r="128" spans="1:22" x14ac:dyDescent="0.25">
      <c r="A128" s="1" t="s">
        <v>416</v>
      </c>
      <c r="B128" s="1" t="s">
        <v>2395</v>
      </c>
      <c r="C128" s="1" t="s">
        <v>24</v>
      </c>
      <c r="D128" s="1" t="s">
        <v>25</v>
      </c>
      <c r="E128" s="1" t="s">
        <v>26</v>
      </c>
      <c r="F128" s="1" t="s">
        <v>27</v>
      </c>
      <c r="G128" s="1" t="s">
        <v>37</v>
      </c>
      <c r="H128" s="1" t="s">
        <v>38</v>
      </c>
      <c r="I128" s="5">
        <v>11051982.779999999</v>
      </c>
      <c r="J128" s="1" t="s">
        <v>417</v>
      </c>
      <c r="K128" s="1" t="s">
        <v>235</v>
      </c>
      <c r="L128" s="1" t="s">
        <v>32</v>
      </c>
      <c r="M128" s="7">
        <v>4.7</v>
      </c>
      <c r="N128" s="42">
        <v>44742</v>
      </c>
      <c r="O128" s="42">
        <v>45229</v>
      </c>
      <c r="P128" s="42">
        <v>45229</v>
      </c>
      <c r="Q128" s="1" t="s">
        <v>418</v>
      </c>
      <c r="R128" s="3">
        <v>0</v>
      </c>
      <c r="S128" s="4">
        <v>4.7</v>
      </c>
      <c r="T128" s="11">
        <v>28</v>
      </c>
      <c r="U128" s="11">
        <v>84</v>
      </c>
      <c r="V128" s="11">
        <v>112</v>
      </c>
    </row>
    <row r="129" spans="1:22" x14ac:dyDescent="0.25">
      <c r="A129" s="2" t="s">
        <v>419</v>
      </c>
      <c r="B129" s="2" t="s">
        <v>2396</v>
      </c>
      <c r="C129" s="2" t="s">
        <v>24</v>
      </c>
      <c r="D129" s="2" t="s">
        <v>25</v>
      </c>
      <c r="E129" s="2" t="s">
        <v>26</v>
      </c>
      <c r="F129" s="2" t="s">
        <v>27</v>
      </c>
      <c r="G129" s="2" t="s">
        <v>43</v>
      </c>
      <c r="H129" s="2" t="s">
        <v>38</v>
      </c>
      <c r="I129" s="6">
        <v>13406582.539999999</v>
      </c>
      <c r="J129" s="2" t="s">
        <v>420</v>
      </c>
      <c r="K129" s="2" t="s">
        <v>105</v>
      </c>
      <c r="L129" s="2" t="s">
        <v>32</v>
      </c>
      <c r="M129" s="8">
        <v>18.600000000000001</v>
      </c>
      <c r="N129" s="43">
        <v>44742</v>
      </c>
      <c r="O129" s="43">
        <v>45107</v>
      </c>
      <c r="P129" s="43">
        <v>45107</v>
      </c>
      <c r="Q129" s="2" t="s">
        <v>421</v>
      </c>
      <c r="R129" s="9">
        <v>0</v>
      </c>
      <c r="S129" s="10">
        <v>18.600000000000001</v>
      </c>
      <c r="T129" s="12">
        <v>59</v>
      </c>
      <c r="U129" s="12">
        <v>177</v>
      </c>
      <c r="V129" s="12">
        <v>236</v>
      </c>
    </row>
    <row r="130" spans="1:22" x14ac:dyDescent="0.25">
      <c r="A130" s="1" t="s">
        <v>422</v>
      </c>
      <c r="B130" s="1" t="s">
        <v>2397</v>
      </c>
      <c r="C130" s="1" t="s">
        <v>24</v>
      </c>
      <c r="D130" s="1" t="s">
        <v>25</v>
      </c>
      <c r="E130" s="1" t="s">
        <v>26</v>
      </c>
      <c r="F130" s="1" t="s">
        <v>27</v>
      </c>
      <c r="G130" s="1" t="s">
        <v>43</v>
      </c>
      <c r="H130" s="1" t="s">
        <v>38</v>
      </c>
      <c r="I130" s="5">
        <v>12637792.92</v>
      </c>
      <c r="J130" s="1" t="s">
        <v>423</v>
      </c>
      <c r="K130" s="1" t="s">
        <v>105</v>
      </c>
      <c r="L130" s="1" t="s">
        <v>32</v>
      </c>
      <c r="M130" s="7">
        <v>17.48</v>
      </c>
      <c r="N130" s="42">
        <v>44742</v>
      </c>
      <c r="O130" s="42">
        <v>45107</v>
      </c>
      <c r="P130" s="42">
        <v>45107</v>
      </c>
      <c r="Q130" s="1" t="s">
        <v>424</v>
      </c>
      <c r="R130" s="3">
        <v>0</v>
      </c>
      <c r="S130" s="4">
        <v>17.48</v>
      </c>
      <c r="T130" s="11">
        <v>56</v>
      </c>
      <c r="U130" s="11">
        <v>168</v>
      </c>
      <c r="V130" s="11">
        <v>224</v>
      </c>
    </row>
    <row r="131" spans="1:22" x14ac:dyDescent="0.25">
      <c r="A131" s="2" t="s">
        <v>425</v>
      </c>
      <c r="B131" s="2" t="s">
        <v>2398</v>
      </c>
      <c r="C131" s="2" t="s">
        <v>24</v>
      </c>
      <c r="D131" s="2" t="s">
        <v>25</v>
      </c>
      <c r="E131" s="2" t="s">
        <v>26</v>
      </c>
      <c r="F131" s="2" t="s">
        <v>27</v>
      </c>
      <c r="G131" s="2" t="s">
        <v>43</v>
      </c>
      <c r="H131" s="2" t="s">
        <v>38</v>
      </c>
      <c r="I131" s="6">
        <v>6882249.3099999996</v>
      </c>
      <c r="J131" s="2" t="s">
        <v>426</v>
      </c>
      <c r="K131" s="2" t="s">
        <v>105</v>
      </c>
      <c r="L131" s="2" t="s">
        <v>32</v>
      </c>
      <c r="M131" s="8">
        <v>9.9</v>
      </c>
      <c r="N131" s="43">
        <v>44742</v>
      </c>
      <c r="O131" s="43">
        <v>45107</v>
      </c>
      <c r="P131" s="43">
        <v>45107</v>
      </c>
      <c r="Q131" s="2" t="s">
        <v>427</v>
      </c>
      <c r="R131" s="9">
        <v>0</v>
      </c>
      <c r="S131" s="10">
        <v>9.9</v>
      </c>
      <c r="T131" s="12">
        <v>32</v>
      </c>
      <c r="U131" s="12">
        <v>96</v>
      </c>
      <c r="V131" s="12">
        <v>128</v>
      </c>
    </row>
    <row r="132" spans="1:22" x14ac:dyDescent="0.25">
      <c r="A132" s="1" t="s">
        <v>428</v>
      </c>
      <c r="B132" s="1" t="s">
        <v>2399</v>
      </c>
      <c r="C132" s="1" t="s">
        <v>24</v>
      </c>
      <c r="D132" s="1" t="s">
        <v>25</v>
      </c>
      <c r="E132" s="1" t="s">
        <v>26</v>
      </c>
      <c r="F132" s="1" t="s">
        <v>27</v>
      </c>
      <c r="G132" s="1" t="s">
        <v>43</v>
      </c>
      <c r="H132" s="1" t="s">
        <v>38</v>
      </c>
      <c r="I132" s="5">
        <v>6902793.3799999999</v>
      </c>
      <c r="J132" s="1" t="s">
        <v>429</v>
      </c>
      <c r="K132" s="1" t="s">
        <v>105</v>
      </c>
      <c r="L132" s="1" t="s">
        <v>32</v>
      </c>
      <c r="M132" s="7">
        <v>10.199999999999999</v>
      </c>
      <c r="N132" s="42">
        <v>44742</v>
      </c>
      <c r="O132" s="42">
        <v>44985</v>
      </c>
      <c r="P132" s="42">
        <v>45015</v>
      </c>
      <c r="Q132" s="1" t="s">
        <v>430</v>
      </c>
      <c r="R132" s="3">
        <v>0</v>
      </c>
      <c r="S132" s="4">
        <v>10.199999999999999</v>
      </c>
      <c r="T132" s="11">
        <v>33</v>
      </c>
      <c r="U132" s="11">
        <v>99</v>
      </c>
      <c r="V132" s="11">
        <v>132</v>
      </c>
    </row>
    <row r="133" spans="1:22" x14ac:dyDescent="0.25">
      <c r="A133" s="2" t="s">
        <v>431</v>
      </c>
      <c r="B133" s="2" t="s">
        <v>2400</v>
      </c>
      <c r="C133" s="2" t="s">
        <v>24</v>
      </c>
      <c r="D133" s="2" t="s">
        <v>25</v>
      </c>
      <c r="E133" s="2" t="s">
        <v>26</v>
      </c>
      <c r="F133" s="2" t="s">
        <v>27</v>
      </c>
      <c r="G133" s="2" t="s">
        <v>43</v>
      </c>
      <c r="H133" s="2" t="s">
        <v>38</v>
      </c>
      <c r="I133" s="6">
        <v>24135319.75</v>
      </c>
      <c r="J133" s="2" t="s">
        <v>432</v>
      </c>
      <c r="K133" s="2" t="s">
        <v>105</v>
      </c>
      <c r="L133" s="2" t="s">
        <v>32</v>
      </c>
      <c r="M133" s="8">
        <v>37.299999999999997</v>
      </c>
      <c r="N133" s="43">
        <v>44742</v>
      </c>
      <c r="O133" s="43">
        <v>45107</v>
      </c>
      <c r="P133" s="43">
        <v>45107</v>
      </c>
      <c r="Q133" s="2" t="s">
        <v>433</v>
      </c>
      <c r="R133" s="9">
        <v>0</v>
      </c>
      <c r="S133" s="10">
        <v>37.299999999999997</v>
      </c>
      <c r="T133" s="12">
        <v>118</v>
      </c>
      <c r="U133" s="12">
        <v>354</v>
      </c>
      <c r="V133" s="12">
        <v>472</v>
      </c>
    </row>
    <row r="134" spans="1:22" x14ac:dyDescent="0.25">
      <c r="A134" s="1" t="s">
        <v>434</v>
      </c>
      <c r="B134" s="1" t="s">
        <v>2401</v>
      </c>
      <c r="C134" s="1" t="s">
        <v>24</v>
      </c>
      <c r="D134" s="1" t="s">
        <v>25</v>
      </c>
      <c r="E134" s="1" t="s">
        <v>26</v>
      </c>
      <c r="F134" s="1" t="s">
        <v>27</v>
      </c>
      <c r="G134" s="1" t="s">
        <v>43</v>
      </c>
      <c r="H134" s="1" t="s">
        <v>38</v>
      </c>
      <c r="I134" s="5">
        <v>12189315.050000001</v>
      </c>
      <c r="J134" s="1" t="s">
        <v>435</v>
      </c>
      <c r="K134" s="1" t="s">
        <v>105</v>
      </c>
      <c r="L134" s="1" t="s">
        <v>32</v>
      </c>
      <c r="M134" s="7">
        <v>12.91</v>
      </c>
      <c r="N134" s="42">
        <v>44742</v>
      </c>
      <c r="O134" s="42">
        <v>45046</v>
      </c>
      <c r="P134" s="42">
        <v>45046</v>
      </c>
      <c r="Q134" s="1" t="s">
        <v>436</v>
      </c>
      <c r="R134" s="3">
        <v>0</v>
      </c>
      <c r="S134" s="4">
        <v>12.91</v>
      </c>
      <c r="T134" s="11">
        <v>41</v>
      </c>
      <c r="U134" s="11">
        <v>123</v>
      </c>
      <c r="V134" s="11">
        <v>164</v>
      </c>
    </row>
    <row r="135" spans="1:22" x14ac:dyDescent="0.25">
      <c r="A135" s="2" t="s">
        <v>437</v>
      </c>
      <c r="B135" s="2" t="s">
        <v>2402</v>
      </c>
      <c r="C135" s="2" t="s">
        <v>24</v>
      </c>
      <c r="D135" s="2" t="s">
        <v>25</v>
      </c>
      <c r="E135" s="2" t="s">
        <v>26</v>
      </c>
      <c r="F135" s="2" t="s">
        <v>27</v>
      </c>
      <c r="G135" s="2" t="s">
        <v>43</v>
      </c>
      <c r="H135" s="2" t="s">
        <v>38</v>
      </c>
      <c r="I135" s="6">
        <v>12333474.99</v>
      </c>
      <c r="J135" s="2" t="s">
        <v>438</v>
      </c>
      <c r="K135" s="2" t="s">
        <v>105</v>
      </c>
      <c r="L135" s="2" t="s">
        <v>32</v>
      </c>
      <c r="M135" s="8">
        <v>17</v>
      </c>
      <c r="N135" s="43">
        <v>44742</v>
      </c>
      <c r="O135" s="43">
        <v>45107</v>
      </c>
      <c r="P135" s="43">
        <v>45107</v>
      </c>
      <c r="Q135" s="2" t="s">
        <v>439</v>
      </c>
      <c r="R135" s="9">
        <v>0</v>
      </c>
      <c r="S135" s="10">
        <v>17</v>
      </c>
      <c r="T135" s="12">
        <v>54</v>
      </c>
      <c r="U135" s="12">
        <v>162</v>
      </c>
      <c r="V135" s="12">
        <v>216</v>
      </c>
    </row>
    <row r="136" spans="1:22" x14ac:dyDescent="0.25">
      <c r="A136" s="1" t="s">
        <v>440</v>
      </c>
      <c r="B136" s="1" t="s">
        <v>2403</v>
      </c>
      <c r="C136" s="1" t="s">
        <v>24</v>
      </c>
      <c r="D136" s="1" t="s">
        <v>25</v>
      </c>
      <c r="E136" s="1" t="s">
        <v>26</v>
      </c>
      <c r="F136" s="1" t="s">
        <v>27</v>
      </c>
      <c r="G136" s="1" t="s">
        <v>43</v>
      </c>
      <c r="H136" s="1" t="s">
        <v>38</v>
      </c>
      <c r="I136" s="5">
        <v>6916894.9199999999</v>
      </c>
      <c r="J136" s="1" t="s">
        <v>441</v>
      </c>
      <c r="K136" s="1" t="s">
        <v>105</v>
      </c>
      <c r="L136" s="1" t="s">
        <v>32</v>
      </c>
      <c r="M136" s="7">
        <v>12.2</v>
      </c>
      <c r="N136" s="42">
        <v>44742</v>
      </c>
      <c r="O136" s="42">
        <v>45046</v>
      </c>
      <c r="P136" s="42">
        <v>45046</v>
      </c>
      <c r="Q136" s="1" t="s">
        <v>442</v>
      </c>
      <c r="R136" s="3">
        <v>0</v>
      </c>
      <c r="S136" s="4">
        <v>12.2</v>
      </c>
      <c r="T136" s="11">
        <v>39</v>
      </c>
      <c r="U136" s="11">
        <v>117</v>
      </c>
      <c r="V136" s="11">
        <v>156</v>
      </c>
    </row>
    <row r="137" spans="1:22" x14ac:dyDescent="0.25">
      <c r="A137" s="2" t="s">
        <v>443</v>
      </c>
      <c r="B137" s="2" t="s">
        <v>2404</v>
      </c>
      <c r="C137" s="2" t="s">
        <v>24</v>
      </c>
      <c r="D137" s="2" t="s">
        <v>25</v>
      </c>
      <c r="E137" s="2" t="s">
        <v>26</v>
      </c>
      <c r="F137" s="2" t="s">
        <v>27</v>
      </c>
      <c r="G137" s="2" t="s">
        <v>43</v>
      </c>
      <c r="H137" s="2" t="s">
        <v>38</v>
      </c>
      <c r="I137" s="6">
        <v>11927639.24</v>
      </c>
      <c r="J137" s="2" t="s">
        <v>444</v>
      </c>
      <c r="K137" s="2" t="s">
        <v>122</v>
      </c>
      <c r="L137" s="2" t="s">
        <v>32</v>
      </c>
      <c r="M137" s="8">
        <v>6.7</v>
      </c>
      <c r="N137" s="43">
        <v>44742</v>
      </c>
      <c r="O137" s="43">
        <v>45046</v>
      </c>
      <c r="P137" s="43">
        <v>45046</v>
      </c>
      <c r="Q137" s="2" t="s">
        <v>445</v>
      </c>
      <c r="R137" s="9">
        <v>0</v>
      </c>
      <c r="S137" s="10">
        <v>6.7</v>
      </c>
      <c r="T137" s="12">
        <v>22</v>
      </c>
      <c r="U137" s="12">
        <v>66</v>
      </c>
      <c r="V137" s="12">
        <v>88</v>
      </c>
    </row>
    <row r="138" spans="1:22" x14ac:dyDescent="0.25">
      <c r="A138" s="1" t="s">
        <v>446</v>
      </c>
      <c r="B138" s="1" t="s">
        <v>2405</v>
      </c>
      <c r="C138" s="1" t="s">
        <v>24</v>
      </c>
      <c r="D138" s="1" t="s">
        <v>25</v>
      </c>
      <c r="E138" s="1" t="s">
        <v>26</v>
      </c>
      <c r="F138" s="1" t="s">
        <v>27</v>
      </c>
      <c r="G138" s="1" t="s">
        <v>43</v>
      </c>
      <c r="H138" s="1" t="s">
        <v>38</v>
      </c>
      <c r="I138" s="5">
        <v>10263600.380000001</v>
      </c>
      <c r="J138" s="1" t="s">
        <v>447</v>
      </c>
      <c r="K138" s="1" t="s">
        <v>80</v>
      </c>
      <c r="L138" s="1" t="s">
        <v>32</v>
      </c>
      <c r="M138" s="7">
        <v>6.5</v>
      </c>
      <c r="N138" s="42">
        <v>44742</v>
      </c>
      <c r="O138" s="42">
        <v>45168</v>
      </c>
      <c r="P138" s="42">
        <v>45168</v>
      </c>
      <c r="Q138" s="1" t="s">
        <v>448</v>
      </c>
      <c r="R138" s="3">
        <v>0</v>
      </c>
      <c r="S138" s="4">
        <v>6.5</v>
      </c>
      <c r="T138" s="11">
        <v>21</v>
      </c>
      <c r="U138" s="11">
        <v>63</v>
      </c>
      <c r="V138" s="11">
        <v>84</v>
      </c>
    </row>
    <row r="139" spans="1:22" x14ac:dyDescent="0.25">
      <c r="A139" s="2" t="s">
        <v>449</v>
      </c>
      <c r="B139" s="2" t="s">
        <v>2406</v>
      </c>
      <c r="C139" s="2" t="s">
        <v>24</v>
      </c>
      <c r="D139" s="2" t="s">
        <v>25</v>
      </c>
      <c r="E139" s="2" t="s">
        <v>26</v>
      </c>
      <c r="F139" s="2" t="s">
        <v>27</v>
      </c>
      <c r="G139" s="2" t="s">
        <v>43</v>
      </c>
      <c r="H139" s="2" t="s">
        <v>38</v>
      </c>
      <c r="I139" s="6">
        <v>2558264.52</v>
      </c>
      <c r="J139" s="2" t="s">
        <v>450</v>
      </c>
      <c r="K139" s="2" t="s">
        <v>122</v>
      </c>
      <c r="L139" s="2" t="s">
        <v>32</v>
      </c>
      <c r="M139" s="8">
        <v>2.4</v>
      </c>
      <c r="N139" s="43">
        <v>44743</v>
      </c>
      <c r="O139" s="43">
        <v>45047</v>
      </c>
      <c r="P139" s="43">
        <v>45076</v>
      </c>
      <c r="Q139" s="2" t="s">
        <v>451</v>
      </c>
      <c r="R139" s="9">
        <v>0</v>
      </c>
      <c r="S139" s="10">
        <v>2.4</v>
      </c>
      <c r="T139" s="12">
        <v>8</v>
      </c>
      <c r="U139" s="12">
        <v>24</v>
      </c>
      <c r="V139" s="12">
        <v>32</v>
      </c>
    </row>
    <row r="140" spans="1:22" x14ac:dyDescent="0.25">
      <c r="A140" s="1" t="s">
        <v>452</v>
      </c>
      <c r="B140" s="1" t="s">
        <v>2407</v>
      </c>
      <c r="C140" s="1" t="s">
        <v>24</v>
      </c>
      <c r="D140" s="1" t="s">
        <v>25</v>
      </c>
      <c r="E140" s="1" t="s">
        <v>26</v>
      </c>
      <c r="F140" s="1" t="s">
        <v>27</v>
      </c>
      <c r="G140" s="1" t="s">
        <v>43</v>
      </c>
      <c r="H140" s="1" t="s">
        <v>38</v>
      </c>
      <c r="I140" s="5">
        <v>10273602.07</v>
      </c>
      <c r="J140" s="1" t="s">
        <v>298</v>
      </c>
      <c r="K140" s="1" t="s">
        <v>274</v>
      </c>
      <c r="L140" s="1" t="s">
        <v>32</v>
      </c>
      <c r="M140" s="7">
        <v>20.34</v>
      </c>
      <c r="N140" s="42">
        <v>44742</v>
      </c>
      <c r="O140" s="42">
        <v>45046</v>
      </c>
      <c r="P140" s="42">
        <v>45046</v>
      </c>
      <c r="Q140" s="1" t="s">
        <v>453</v>
      </c>
      <c r="R140" s="3">
        <v>0</v>
      </c>
      <c r="S140" s="4">
        <v>20.34</v>
      </c>
      <c r="T140" s="11">
        <v>65</v>
      </c>
      <c r="U140" s="11">
        <v>195</v>
      </c>
      <c r="V140" s="11">
        <v>260</v>
      </c>
    </row>
    <row r="141" spans="1:22" x14ac:dyDescent="0.25">
      <c r="A141" s="2" t="s">
        <v>454</v>
      </c>
      <c r="B141" s="2" t="s">
        <v>2408</v>
      </c>
      <c r="C141" s="2" t="s">
        <v>24</v>
      </c>
      <c r="D141" s="2" t="s">
        <v>25</v>
      </c>
      <c r="E141" s="2" t="s">
        <v>26</v>
      </c>
      <c r="F141" s="2" t="s">
        <v>27</v>
      </c>
      <c r="G141" s="2" t="s">
        <v>43</v>
      </c>
      <c r="H141" s="2" t="s">
        <v>38</v>
      </c>
      <c r="I141" s="6">
        <v>15454584.99</v>
      </c>
      <c r="J141" s="2" t="s">
        <v>455</v>
      </c>
      <c r="K141" s="2" t="s">
        <v>274</v>
      </c>
      <c r="L141" s="2" t="s">
        <v>32</v>
      </c>
      <c r="M141" s="8">
        <v>24.6</v>
      </c>
      <c r="N141" s="43">
        <v>44742</v>
      </c>
      <c r="O141" s="43">
        <v>45046</v>
      </c>
      <c r="P141" s="43">
        <v>45046</v>
      </c>
      <c r="Q141" s="2" t="s">
        <v>456</v>
      </c>
      <c r="R141" s="9">
        <v>0</v>
      </c>
      <c r="S141" s="10">
        <v>24.6</v>
      </c>
      <c r="T141" s="12">
        <v>78</v>
      </c>
      <c r="U141" s="12">
        <v>234</v>
      </c>
      <c r="V141" s="12">
        <v>312</v>
      </c>
    </row>
    <row r="142" spans="1:22" x14ac:dyDescent="0.25">
      <c r="A142" s="1" t="s">
        <v>457</v>
      </c>
      <c r="B142" s="1" t="s">
        <v>2409</v>
      </c>
      <c r="C142" s="1" t="s">
        <v>24</v>
      </c>
      <c r="D142" s="1" t="s">
        <v>25</v>
      </c>
      <c r="E142" s="1" t="s">
        <v>26</v>
      </c>
      <c r="F142" s="1" t="s">
        <v>27</v>
      </c>
      <c r="G142" s="1" t="s">
        <v>37</v>
      </c>
      <c r="H142" s="1" t="s">
        <v>38</v>
      </c>
      <c r="I142" s="5">
        <v>13999595.98</v>
      </c>
      <c r="J142" s="1" t="s">
        <v>458</v>
      </c>
      <c r="K142" s="1" t="s">
        <v>305</v>
      </c>
      <c r="L142" s="1" t="s">
        <v>32</v>
      </c>
      <c r="M142" s="7">
        <v>4.1970000000000001</v>
      </c>
      <c r="N142" s="42">
        <v>44742</v>
      </c>
      <c r="O142" s="42">
        <v>45076</v>
      </c>
      <c r="P142" s="42">
        <v>45020</v>
      </c>
      <c r="Q142" s="1" t="s">
        <v>459</v>
      </c>
      <c r="R142" s="3">
        <v>0</v>
      </c>
      <c r="S142" s="4">
        <v>4.2</v>
      </c>
      <c r="T142" s="11">
        <v>25</v>
      </c>
      <c r="U142" s="11">
        <v>75</v>
      </c>
      <c r="V142" s="11">
        <v>100</v>
      </c>
    </row>
    <row r="143" spans="1:22" x14ac:dyDescent="0.25">
      <c r="A143" s="2" t="s">
        <v>460</v>
      </c>
      <c r="B143" s="2" t="s">
        <v>2410</v>
      </c>
      <c r="C143" s="2" t="s">
        <v>24</v>
      </c>
      <c r="D143" s="2" t="s">
        <v>25</v>
      </c>
      <c r="E143" s="2" t="s">
        <v>26</v>
      </c>
      <c r="F143" s="2" t="s">
        <v>27</v>
      </c>
      <c r="G143" s="2" t="s">
        <v>43</v>
      </c>
      <c r="H143" s="2" t="s">
        <v>38</v>
      </c>
      <c r="I143" s="6">
        <v>6427865.7400000002</v>
      </c>
      <c r="J143" s="2" t="s">
        <v>461</v>
      </c>
      <c r="K143" s="2" t="s">
        <v>40</v>
      </c>
      <c r="L143" s="2" t="s">
        <v>32</v>
      </c>
      <c r="M143" s="8">
        <v>9.92</v>
      </c>
      <c r="N143" s="43">
        <v>44742</v>
      </c>
      <c r="O143" s="43">
        <v>45107</v>
      </c>
      <c r="P143" s="43">
        <v>45107</v>
      </c>
      <c r="Q143" s="2" t="s">
        <v>462</v>
      </c>
      <c r="R143" s="9">
        <v>0</v>
      </c>
      <c r="S143" s="10">
        <v>9.92</v>
      </c>
      <c r="T143" s="12">
        <v>32</v>
      </c>
      <c r="U143" s="12">
        <v>96</v>
      </c>
      <c r="V143" s="12">
        <v>128</v>
      </c>
    </row>
    <row r="144" spans="1:22" x14ac:dyDescent="0.25">
      <c r="A144" s="1" t="s">
        <v>463</v>
      </c>
      <c r="B144" s="1" t="s">
        <v>2411</v>
      </c>
      <c r="C144" s="1" t="s">
        <v>24</v>
      </c>
      <c r="D144" s="1" t="s">
        <v>25</v>
      </c>
      <c r="E144" s="1" t="s">
        <v>26</v>
      </c>
      <c r="F144" s="1" t="s">
        <v>27</v>
      </c>
      <c r="G144" s="1" t="s">
        <v>37</v>
      </c>
      <c r="H144" s="1" t="s">
        <v>38</v>
      </c>
      <c r="I144" s="5">
        <v>11335744.460000001</v>
      </c>
      <c r="J144" s="1" t="s">
        <v>464</v>
      </c>
      <c r="K144" s="1" t="s">
        <v>40</v>
      </c>
      <c r="L144" s="1" t="s">
        <v>32</v>
      </c>
      <c r="M144" s="7">
        <v>6</v>
      </c>
      <c r="N144" s="42">
        <v>44890</v>
      </c>
      <c r="O144" s="42">
        <v>45255</v>
      </c>
      <c r="P144" s="42">
        <v>45316</v>
      </c>
      <c r="Q144" s="1" t="s">
        <v>465</v>
      </c>
      <c r="R144" s="3">
        <v>0</v>
      </c>
      <c r="S144" s="4">
        <v>6</v>
      </c>
      <c r="T144" s="11">
        <v>36</v>
      </c>
      <c r="U144" s="11">
        <v>108</v>
      </c>
      <c r="V144" s="11">
        <v>144</v>
      </c>
    </row>
    <row r="145" spans="1:22" x14ac:dyDescent="0.25">
      <c r="A145" s="2" t="s">
        <v>466</v>
      </c>
      <c r="B145" s="2" t="s">
        <v>2412</v>
      </c>
      <c r="C145" s="2" t="s">
        <v>24</v>
      </c>
      <c r="D145" s="2" t="s">
        <v>25</v>
      </c>
      <c r="E145" s="2" t="s">
        <v>26</v>
      </c>
      <c r="F145" s="2" t="s">
        <v>27</v>
      </c>
      <c r="G145" s="2" t="s">
        <v>43</v>
      </c>
      <c r="H145" s="2" t="s">
        <v>38</v>
      </c>
      <c r="I145" s="6">
        <v>20577940.969999999</v>
      </c>
      <c r="J145" s="2" t="s">
        <v>467</v>
      </c>
      <c r="K145" s="2" t="s">
        <v>40</v>
      </c>
      <c r="L145" s="2" t="s">
        <v>32</v>
      </c>
      <c r="M145" s="8">
        <v>17.96</v>
      </c>
      <c r="N145" s="43">
        <v>44743</v>
      </c>
      <c r="O145" s="43">
        <v>45108</v>
      </c>
      <c r="P145" s="43">
        <v>45107</v>
      </c>
      <c r="Q145" s="2" t="s">
        <v>468</v>
      </c>
      <c r="R145" s="9">
        <v>0</v>
      </c>
      <c r="S145" s="10">
        <v>17.96</v>
      </c>
      <c r="T145" s="12">
        <v>57</v>
      </c>
      <c r="U145" s="12">
        <v>171</v>
      </c>
      <c r="V145" s="12">
        <v>228</v>
      </c>
    </row>
    <row r="146" spans="1:22" x14ac:dyDescent="0.25">
      <c r="A146" s="1" t="s">
        <v>469</v>
      </c>
      <c r="B146" s="1" t="s">
        <v>2413</v>
      </c>
      <c r="C146" s="1" t="s">
        <v>24</v>
      </c>
      <c r="D146" s="1" t="s">
        <v>25</v>
      </c>
      <c r="E146" s="1" t="s">
        <v>26</v>
      </c>
      <c r="F146" s="1" t="s">
        <v>27</v>
      </c>
      <c r="G146" s="1" t="s">
        <v>43</v>
      </c>
      <c r="H146" s="1" t="s">
        <v>38</v>
      </c>
      <c r="I146" s="5">
        <v>8214168.3700000001</v>
      </c>
      <c r="J146" s="1" t="s">
        <v>470</v>
      </c>
      <c r="K146" s="1" t="s">
        <v>56</v>
      </c>
      <c r="L146" s="1" t="s">
        <v>32</v>
      </c>
      <c r="M146" s="7">
        <v>12.38</v>
      </c>
      <c r="N146" s="42">
        <v>44890</v>
      </c>
      <c r="O146" s="42">
        <v>45255</v>
      </c>
      <c r="P146" s="42">
        <v>45316</v>
      </c>
      <c r="Q146" s="1" t="s">
        <v>471</v>
      </c>
      <c r="R146" s="3">
        <v>0</v>
      </c>
      <c r="S146" s="4">
        <v>12.38</v>
      </c>
      <c r="T146" s="11">
        <v>39</v>
      </c>
      <c r="U146" s="11">
        <v>117</v>
      </c>
      <c r="V146" s="11">
        <v>156</v>
      </c>
    </row>
    <row r="147" spans="1:22" x14ac:dyDescent="0.25">
      <c r="A147" s="2" t="s">
        <v>472</v>
      </c>
      <c r="B147" s="2" t="s">
        <v>2414</v>
      </c>
      <c r="C147" s="2" t="s">
        <v>24</v>
      </c>
      <c r="D147" s="2" t="s">
        <v>25</v>
      </c>
      <c r="E147" s="2" t="s">
        <v>26</v>
      </c>
      <c r="F147" s="2" t="s">
        <v>27</v>
      </c>
      <c r="G147" s="2" t="s">
        <v>37</v>
      </c>
      <c r="H147" s="2" t="s">
        <v>38</v>
      </c>
      <c r="I147" s="6">
        <v>13657247.75</v>
      </c>
      <c r="J147" s="2" t="s">
        <v>473</v>
      </c>
      <c r="K147" s="2" t="s">
        <v>72</v>
      </c>
      <c r="L147" s="2" t="s">
        <v>32</v>
      </c>
      <c r="M147" s="8">
        <v>14.9</v>
      </c>
      <c r="N147" s="43">
        <v>44742</v>
      </c>
      <c r="O147" s="43">
        <v>45595</v>
      </c>
      <c r="P147" s="43">
        <v>45713</v>
      </c>
      <c r="Q147" s="2" t="s">
        <v>474</v>
      </c>
      <c r="R147" s="9">
        <v>0</v>
      </c>
      <c r="S147" s="10">
        <v>14.9</v>
      </c>
      <c r="T147" s="12">
        <v>88</v>
      </c>
      <c r="U147" s="12">
        <v>264</v>
      </c>
      <c r="V147" s="12">
        <v>352</v>
      </c>
    </row>
    <row r="148" spans="1:22" x14ac:dyDescent="0.25">
      <c r="A148" s="1" t="s">
        <v>475</v>
      </c>
      <c r="B148" s="1" t="s">
        <v>2415</v>
      </c>
      <c r="C148" s="1" t="s">
        <v>24</v>
      </c>
      <c r="D148" s="1" t="s">
        <v>25</v>
      </c>
      <c r="E148" s="1" t="s">
        <v>26</v>
      </c>
      <c r="F148" s="1" t="s">
        <v>27</v>
      </c>
      <c r="G148" s="1" t="s">
        <v>43</v>
      </c>
      <c r="H148" s="1" t="s">
        <v>38</v>
      </c>
      <c r="I148" s="5">
        <v>8110632.54</v>
      </c>
      <c r="J148" s="1" t="s">
        <v>476</v>
      </c>
      <c r="K148" s="1" t="s">
        <v>56</v>
      </c>
      <c r="L148" s="1" t="s">
        <v>32</v>
      </c>
      <c r="M148" s="7">
        <v>10.1</v>
      </c>
      <c r="N148" s="42">
        <v>44676</v>
      </c>
      <c r="O148" s="42">
        <v>45041</v>
      </c>
      <c r="P148" s="42">
        <v>45041</v>
      </c>
      <c r="Q148" s="1" t="s">
        <v>477</v>
      </c>
      <c r="R148" s="3">
        <v>0</v>
      </c>
      <c r="S148" s="4">
        <v>10.1</v>
      </c>
      <c r="T148" s="11">
        <v>32</v>
      </c>
      <c r="U148" s="11">
        <v>96</v>
      </c>
      <c r="V148" s="11">
        <v>128</v>
      </c>
    </row>
    <row r="149" spans="1:22" x14ac:dyDescent="0.25">
      <c r="A149" s="2" t="s">
        <v>478</v>
      </c>
      <c r="B149" s="2" t="s">
        <v>2416</v>
      </c>
      <c r="C149" s="2" t="s">
        <v>24</v>
      </c>
      <c r="D149" s="2" t="s">
        <v>25</v>
      </c>
      <c r="E149" s="2" t="s">
        <v>26</v>
      </c>
      <c r="F149" s="2" t="s">
        <v>27</v>
      </c>
      <c r="G149" s="2" t="s">
        <v>37</v>
      </c>
      <c r="H149" s="2" t="s">
        <v>38</v>
      </c>
      <c r="I149" s="6">
        <v>18342432.800000001</v>
      </c>
      <c r="J149" s="2" t="s">
        <v>479</v>
      </c>
      <c r="K149" s="2" t="s">
        <v>45</v>
      </c>
      <c r="L149" s="2" t="s">
        <v>32</v>
      </c>
      <c r="M149" s="8">
        <v>6.5380000000000003</v>
      </c>
      <c r="N149" s="43">
        <v>44742</v>
      </c>
      <c r="O149" s="43">
        <v>44985</v>
      </c>
      <c r="P149" s="43">
        <v>44985</v>
      </c>
      <c r="Q149" s="2" t="s">
        <v>480</v>
      </c>
      <c r="R149" s="9">
        <v>0</v>
      </c>
      <c r="S149" s="10">
        <v>6.54</v>
      </c>
      <c r="T149" s="12">
        <v>39</v>
      </c>
      <c r="U149" s="12">
        <v>117</v>
      </c>
      <c r="V149" s="12">
        <v>156</v>
      </c>
    </row>
    <row r="150" spans="1:22" x14ac:dyDescent="0.25">
      <c r="A150" s="1" t="s">
        <v>481</v>
      </c>
      <c r="B150" s="1" t="s">
        <v>2417</v>
      </c>
      <c r="C150" s="1" t="s">
        <v>24</v>
      </c>
      <c r="D150" s="1" t="s">
        <v>25</v>
      </c>
      <c r="E150" s="1" t="s">
        <v>26</v>
      </c>
      <c r="F150" s="1" t="s">
        <v>27</v>
      </c>
      <c r="G150" s="1" t="s">
        <v>37</v>
      </c>
      <c r="H150" s="1" t="s">
        <v>38</v>
      </c>
      <c r="I150" s="5">
        <v>26044311.98</v>
      </c>
      <c r="J150" s="1" t="s">
        <v>482</v>
      </c>
      <c r="K150" s="1" t="s">
        <v>45</v>
      </c>
      <c r="L150" s="1" t="s">
        <v>32</v>
      </c>
      <c r="M150" s="7">
        <v>6.2030000000000003</v>
      </c>
      <c r="N150" s="42">
        <v>44743</v>
      </c>
      <c r="O150" s="42">
        <v>45139</v>
      </c>
      <c r="P150" s="42">
        <v>45139</v>
      </c>
      <c r="Q150" s="1" t="s">
        <v>483</v>
      </c>
      <c r="R150" s="3">
        <v>0</v>
      </c>
      <c r="S150" s="4">
        <v>6.2</v>
      </c>
      <c r="T150" s="11">
        <v>37</v>
      </c>
      <c r="U150" s="11">
        <v>111</v>
      </c>
      <c r="V150" s="11">
        <v>148</v>
      </c>
    </row>
    <row r="151" spans="1:22" x14ac:dyDescent="0.25">
      <c r="A151" s="2" t="s">
        <v>484</v>
      </c>
      <c r="B151" s="2" t="s">
        <v>2418</v>
      </c>
      <c r="C151" s="2" t="s">
        <v>24</v>
      </c>
      <c r="D151" s="2" t="s">
        <v>25</v>
      </c>
      <c r="E151" s="2" t="s">
        <v>26</v>
      </c>
      <c r="F151" s="2" t="s">
        <v>27</v>
      </c>
      <c r="G151" s="2" t="s">
        <v>37</v>
      </c>
      <c r="H151" s="2" t="s">
        <v>38</v>
      </c>
      <c r="I151" s="6">
        <v>12665223.1</v>
      </c>
      <c r="J151" s="2" t="s">
        <v>485</v>
      </c>
      <c r="K151" s="2" t="s">
        <v>45</v>
      </c>
      <c r="L151" s="2" t="s">
        <v>32</v>
      </c>
      <c r="M151" s="8">
        <v>4.8570000000000002</v>
      </c>
      <c r="N151" s="43">
        <v>44742</v>
      </c>
      <c r="O151" s="43">
        <v>44985</v>
      </c>
      <c r="P151" s="43">
        <v>44985</v>
      </c>
      <c r="Q151" s="2" t="s">
        <v>486</v>
      </c>
      <c r="R151" s="9">
        <v>0</v>
      </c>
      <c r="S151" s="10">
        <v>4.8600000000000003</v>
      </c>
      <c r="T151" s="12">
        <v>29</v>
      </c>
      <c r="U151" s="12">
        <v>87</v>
      </c>
      <c r="V151" s="12">
        <v>116</v>
      </c>
    </row>
    <row r="152" spans="1:22" x14ac:dyDescent="0.25">
      <c r="A152" s="1" t="s">
        <v>487</v>
      </c>
      <c r="B152" s="1" t="s">
        <v>2419</v>
      </c>
      <c r="C152" s="1" t="s">
        <v>24</v>
      </c>
      <c r="D152" s="1" t="s">
        <v>25</v>
      </c>
      <c r="E152" s="1" t="s">
        <v>26</v>
      </c>
      <c r="F152" s="1" t="s">
        <v>27</v>
      </c>
      <c r="G152" s="1" t="s">
        <v>37</v>
      </c>
      <c r="H152" s="1" t="s">
        <v>38</v>
      </c>
      <c r="I152" s="5">
        <v>5764348.4199999999</v>
      </c>
      <c r="J152" s="1" t="s">
        <v>488</v>
      </c>
      <c r="K152" s="1" t="s">
        <v>40</v>
      </c>
      <c r="L152" s="1" t="s">
        <v>32</v>
      </c>
      <c r="M152" s="7">
        <v>1.81</v>
      </c>
      <c r="N152" s="42">
        <v>44742</v>
      </c>
      <c r="O152" s="42">
        <v>44985</v>
      </c>
      <c r="P152" s="42">
        <v>44985</v>
      </c>
      <c r="Q152" s="1" t="s">
        <v>489</v>
      </c>
      <c r="R152" s="3">
        <v>0</v>
      </c>
      <c r="S152" s="4">
        <v>1.81</v>
      </c>
      <c r="T152" s="11">
        <v>11</v>
      </c>
      <c r="U152" s="11">
        <v>33</v>
      </c>
      <c r="V152" s="11">
        <v>44</v>
      </c>
    </row>
    <row r="153" spans="1:22" x14ac:dyDescent="0.25">
      <c r="A153" s="2" t="s">
        <v>490</v>
      </c>
      <c r="B153" s="2" t="s">
        <v>2420</v>
      </c>
      <c r="C153" s="2" t="s">
        <v>24</v>
      </c>
      <c r="D153" s="2" t="s">
        <v>25</v>
      </c>
      <c r="E153" s="2" t="s">
        <v>26</v>
      </c>
      <c r="F153" s="2" t="s">
        <v>27</v>
      </c>
      <c r="G153" s="2" t="s">
        <v>37</v>
      </c>
      <c r="H153" s="2" t="s">
        <v>38</v>
      </c>
      <c r="I153" s="6">
        <v>8659901.7200000007</v>
      </c>
      <c r="J153" s="2" t="s">
        <v>491</v>
      </c>
      <c r="K153" s="2" t="s">
        <v>305</v>
      </c>
      <c r="L153" s="2" t="s">
        <v>32</v>
      </c>
      <c r="M153" s="8">
        <v>3.4729999999999999</v>
      </c>
      <c r="N153" s="43">
        <v>44743</v>
      </c>
      <c r="O153" s="43">
        <v>45078</v>
      </c>
      <c r="P153" s="43">
        <v>45107</v>
      </c>
      <c r="Q153" s="2" t="s">
        <v>492</v>
      </c>
      <c r="R153" s="9">
        <v>0</v>
      </c>
      <c r="S153" s="10">
        <v>3.47</v>
      </c>
      <c r="T153" s="12">
        <v>21</v>
      </c>
      <c r="U153" s="12">
        <v>63</v>
      </c>
      <c r="V153" s="12">
        <v>84</v>
      </c>
    </row>
    <row r="154" spans="1:22" x14ac:dyDescent="0.25">
      <c r="A154" s="1" t="s">
        <v>493</v>
      </c>
      <c r="B154" s="1" t="s">
        <v>2421</v>
      </c>
      <c r="C154" s="1" t="s">
        <v>24</v>
      </c>
      <c r="D154" s="1" t="s">
        <v>25</v>
      </c>
      <c r="E154" s="1" t="s">
        <v>26</v>
      </c>
      <c r="F154" s="1" t="s">
        <v>27</v>
      </c>
      <c r="G154" s="1" t="s">
        <v>37</v>
      </c>
      <c r="H154" s="1" t="s">
        <v>38</v>
      </c>
      <c r="I154" s="5">
        <v>17259136.629999999</v>
      </c>
      <c r="J154" s="1" t="s">
        <v>494</v>
      </c>
      <c r="K154" s="1" t="s">
        <v>305</v>
      </c>
      <c r="L154" s="1" t="s">
        <v>32</v>
      </c>
      <c r="M154" s="7">
        <v>6.0519999999999996</v>
      </c>
      <c r="N154" s="42">
        <v>44742</v>
      </c>
      <c r="O154" s="42">
        <v>45260</v>
      </c>
      <c r="P154" s="42">
        <v>45282</v>
      </c>
      <c r="Q154" s="1" t="s">
        <v>495</v>
      </c>
      <c r="R154" s="3">
        <v>0</v>
      </c>
      <c r="S154" s="4">
        <v>6.05</v>
      </c>
      <c r="T154" s="11">
        <v>36</v>
      </c>
      <c r="U154" s="11">
        <v>108</v>
      </c>
      <c r="V154" s="11">
        <v>144</v>
      </c>
    </row>
    <row r="155" spans="1:22" x14ac:dyDescent="0.25">
      <c r="A155" s="2" t="s">
        <v>496</v>
      </c>
      <c r="B155" s="2" t="s">
        <v>2422</v>
      </c>
      <c r="C155" s="2" t="s">
        <v>24</v>
      </c>
      <c r="D155" s="2" t="s">
        <v>25</v>
      </c>
      <c r="E155" s="2" t="s">
        <v>26</v>
      </c>
      <c r="F155" s="2" t="s">
        <v>27</v>
      </c>
      <c r="G155" s="2" t="s">
        <v>43</v>
      </c>
      <c r="H155" s="2" t="s">
        <v>38</v>
      </c>
      <c r="I155" s="6">
        <v>7971939.2699999996</v>
      </c>
      <c r="J155" s="2" t="s">
        <v>497</v>
      </c>
      <c r="K155" s="2" t="s">
        <v>274</v>
      </c>
      <c r="L155" s="2" t="s">
        <v>32</v>
      </c>
      <c r="M155" s="8">
        <v>13.3</v>
      </c>
      <c r="N155" s="43">
        <v>44742</v>
      </c>
      <c r="O155" s="43">
        <v>44985</v>
      </c>
      <c r="P155" s="43">
        <v>45015</v>
      </c>
      <c r="Q155" s="2" t="s">
        <v>498</v>
      </c>
      <c r="R155" s="9">
        <v>0</v>
      </c>
      <c r="S155" s="10">
        <v>13.3</v>
      </c>
      <c r="T155" s="12">
        <v>42</v>
      </c>
      <c r="U155" s="12">
        <v>126</v>
      </c>
      <c r="V155" s="12">
        <v>168</v>
      </c>
    </row>
    <row r="156" spans="1:22" x14ac:dyDescent="0.25">
      <c r="A156" s="1" t="s">
        <v>499</v>
      </c>
      <c r="B156" s="1" t="s">
        <v>2423</v>
      </c>
      <c r="C156" s="1" t="s">
        <v>24</v>
      </c>
      <c r="D156" s="1" t="s">
        <v>25</v>
      </c>
      <c r="E156" s="1" t="s">
        <v>26</v>
      </c>
      <c r="F156" s="1" t="s">
        <v>27</v>
      </c>
      <c r="G156" s="1" t="s">
        <v>43</v>
      </c>
      <c r="H156" s="1" t="s">
        <v>38</v>
      </c>
      <c r="I156" s="5">
        <v>3208491.59</v>
      </c>
      <c r="J156" s="1" t="s">
        <v>500</v>
      </c>
      <c r="K156" s="1" t="s">
        <v>122</v>
      </c>
      <c r="L156" s="1" t="s">
        <v>32</v>
      </c>
      <c r="M156" s="7">
        <v>3.2</v>
      </c>
      <c r="N156" s="42">
        <v>44742</v>
      </c>
      <c r="O156" s="42">
        <v>44985</v>
      </c>
      <c r="P156" s="42">
        <v>44985</v>
      </c>
      <c r="Q156" s="1" t="s">
        <v>501</v>
      </c>
      <c r="R156" s="3">
        <v>0</v>
      </c>
      <c r="S156" s="4">
        <v>3.2</v>
      </c>
      <c r="T156" s="11">
        <v>11</v>
      </c>
      <c r="U156" s="11">
        <v>33</v>
      </c>
      <c r="V156" s="11">
        <v>44</v>
      </c>
    </row>
    <row r="157" spans="1:22" x14ac:dyDescent="0.25">
      <c r="A157" s="2" t="s">
        <v>502</v>
      </c>
      <c r="B157" s="2" t="s">
        <v>2395</v>
      </c>
      <c r="C157" s="2" t="s">
        <v>24</v>
      </c>
      <c r="D157" s="2" t="s">
        <v>25</v>
      </c>
      <c r="E157" s="2" t="s">
        <v>26</v>
      </c>
      <c r="F157" s="2" t="s">
        <v>27</v>
      </c>
      <c r="G157" s="2" t="s">
        <v>37</v>
      </c>
      <c r="H157" s="2" t="s">
        <v>38</v>
      </c>
      <c r="I157" s="6">
        <v>6670142.3799999999</v>
      </c>
      <c r="J157" s="2" t="s">
        <v>417</v>
      </c>
      <c r="K157" s="2" t="s">
        <v>235</v>
      </c>
      <c r="L157" s="2" t="s">
        <v>32</v>
      </c>
      <c r="M157" s="8">
        <v>2.427</v>
      </c>
      <c r="N157" s="43">
        <v>44742</v>
      </c>
      <c r="O157" s="43">
        <v>44985</v>
      </c>
      <c r="P157" s="43">
        <v>44985</v>
      </c>
      <c r="Q157" s="2" t="s">
        <v>503</v>
      </c>
      <c r="R157" s="9">
        <v>0</v>
      </c>
      <c r="S157" s="10">
        <v>2.4300000000000002</v>
      </c>
      <c r="T157" s="12">
        <v>15</v>
      </c>
      <c r="U157" s="12">
        <v>45</v>
      </c>
      <c r="V157" s="12">
        <v>60</v>
      </c>
    </row>
    <row r="158" spans="1:22" x14ac:dyDescent="0.25">
      <c r="A158" s="1" t="s">
        <v>504</v>
      </c>
      <c r="B158" s="1" t="s">
        <v>2424</v>
      </c>
      <c r="C158" s="1" t="s">
        <v>24</v>
      </c>
      <c r="D158" s="1" t="s">
        <v>25</v>
      </c>
      <c r="E158" s="1" t="s">
        <v>26</v>
      </c>
      <c r="F158" s="1" t="s">
        <v>27</v>
      </c>
      <c r="G158" s="1" t="s">
        <v>43</v>
      </c>
      <c r="H158" s="1" t="s">
        <v>38</v>
      </c>
      <c r="I158" s="5">
        <v>8627402.0500000007</v>
      </c>
      <c r="J158" s="1" t="s">
        <v>505</v>
      </c>
      <c r="K158" s="1" t="s">
        <v>80</v>
      </c>
      <c r="L158" s="1" t="s">
        <v>32</v>
      </c>
      <c r="M158" s="7">
        <v>6.8</v>
      </c>
      <c r="N158" s="42">
        <v>44742</v>
      </c>
      <c r="O158" s="42">
        <v>44985</v>
      </c>
      <c r="P158" s="42">
        <v>44995</v>
      </c>
      <c r="Q158" s="1" t="s">
        <v>506</v>
      </c>
      <c r="R158" s="3">
        <v>0</v>
      </c>
      <c r="S158" s="4">
        <v>6.8</v>
      </c>
      <c r="T158" s="11">
        <v>22</v>
      </c>
      <c r="U158" s="11">
        <v>66</v>
      </c>
      <c r="V158" s="11">
        <v>88</v>
      </c>
    </row>
    <row r="159" spans="1:22" x14ac:dyDescent="0.25">
      <c r="A159" s="2" t="s">
        <v>507</v>
      </c>
      <c r="B159" s="2" t="s">
        <v>2425</v>
      </c>
      <c r="C159" s="2" t="s">
        <v>24</v>
      </c>
      <c r="D159" s="2" t="s">
        <v>25</v>
      </c>
      <c r="E159" s="2" t="s">
        <v>26</v>
      </c>
      <c r="F159" s="2" t="s">
        <v>27</v>
      </c>
      <c r="G159" s="2" t="s">
        <v>43</v>
      </c>
      <c r="H159" s="2" t="s">
        <v>38</v>
      </c>
      <c r="I159" s="6">
        <v>11898556.98</v>
      </c>
      <c r="J159" s="2" t="s">
        <v>508</v>
      </c>
      <c r="K159" s="2" t="s">
        <v>235</v>
      </c>
      <c r="L159" s="2" t="s">
        <v>32</v>
      </c>
      <c r="M159" s="8">
        <v>11.3</v>
      </c>
      <c r="N159" s="43">
        <v>44510</v>
      </c>
      <c r="O159" s="43">
        <v>44875</v>
      </c>
      <c r="P159" s="43">
        <v>44936</v>
      </c>
      <c r="Q159" s="2" t="s">
        <v>509</v>
      </c>
      <c r="R159" s="9">
        <v>0</v>
      </c>
      <c r="S159" s="10">
        <v>11.3</v>
      </c>
      <c r="T159" s="12">
        <v>36</v>
      </c>
      <c r="U159" s="12">
        <v>108</v>
      </c>
      <c r="V159" s="12">
        <v>144</v>
      </c>
    </row>
    <row r="160" spans="1:22" x14ac:dyDescent="0.25">
      <c r="A160" s="1" t="s">
        <v>510</v>
      </c>
      <c r="B160" s="1" t="s">
        <v>2426</v>
      </c>
      <c r="C160" s="1" t="s">
        <v>24</v>
      </c>
      <c r="D160" s="1" t="s">
        <v>25</v>
      </c>
      <c r="E160" s="1" t="s">
        <v>26</v>
      </c>
      <c r="F160" s="1" t="s">
        <v>27</v>
      </c>
      <c r="G160" s="1" t="s">
        <v>43</v>
      </c>
      <c r="H160" s="1" t="s">
        <v>38</v>
      </c>
      <c r="I160" s="5">
        <v>16068189.380000001</v>
      </c>
      <c r="J160" s="1" t="s">
        <v>511</v>
      </c>
      <c r="K160" s="1" t="s">
        <v>122</v>
      </c>
      <c r="L160" s="1" t="s">
        <v>32</v>
      </c>
      <c r="M160" s="7">
        <v>12.86</v>
      </c>
      <c r="N160" s="42">
        <v>44510</v>
      </c>
      <c r="O160" s="42">
        <v>44936</v>
      </c>
      <c r="P160" s="42">
        <v>44972</v>
      </c>
      <c r="Q160" s="1" t="s">
        <v>512</v>
      </c>
      <c r="R160" s="3">
        <v>0</v>
      </c>
      <c r="S160" s="4">
        <v>12.86</v>
      </c>
      <c r="T160" s="11">
        <v>41</v>
      </c>
      <c r="U160" s="11">
        <v>123</v>
      </c>
      <c r="V160" s="11">
        <v>164</v>
      </c>
    </row>
    <row r="161" spans="1:22" x14ac:dyDescent="0.25">
      <c r="A161" s="2" t="s">
        <v>513</v>
      </c>
      <c r="B161" s="2" t="s">
        <v>2427</v>
      </c>
      <c r="C161" s="2" t="s">
        <v>24</v>
      </c>
      <c r="D161" s="2" t="s">
        <v>25</v>
      </c>
      <c r="E161" s="2" t="s">
        <v>26</v>
      </c>
      <c r="F161" s="2" t="s">
        <v>27</v>
      </c>
      <c r="G161" s="2" t="s">
        <v>43</v>
      </c>
      <c r="H161" s="2" t="s">
        <v>38</v>
      </c>
      <c r="I161" s="6">
        <v>12691187.4</v>
      </c>
      <c r="J161" s="2" t="s">
        <v>514</v>
      </c>
      <c r="K161" s="2" t="s">
        <v>122</v>
      </c>
      <c r="L161" s="2" t="s">
        <v>32</v>
      </c>
      <c r="M161" s="8">
        <v>10.1</v>
      </c>
      <c r="N161" s="43">
        <v>44510</v>
      </c>
      <c r="O161" s="43">
        <v>44967</v>
      </c>
      <c r="P161" s="43">
        <v>45015</v>
      </c>
      <c r="Q161" s="2" t="s">
        <v>515</v>
      </c>
      <c r="R161" s="9">
        <v>0</v>
      </c>
      <c r="S161" s="10">
        <v>10.1</v>
      </c>
      <c r="T161" s="12">
        <v>32</v>
      </c>
      <c r="U161" s="12">
        <v>96</v>
      </c>
      <c r="V161" s="12">
        <v>128</v>
      </c>
    </row>
    <row r="162" spans="1:22" x14ac:dyDescent="0.25">
      <c r="A162" s="1" t="s">
        <v>516</v>
      </c>
      <c r="B162" s="1" t="s">
        <v>2428</v>
      </c>
      <c r="C162" s="1" t="s">
        <v>24</v>
      </c>
      <c r="D162" s="1" t="s">
        <v>25</v>
      </c>
      <c r="E162" s="1" t="s">
        <v>26</v>
      </c>
      <c r="F162" s="1" t="s">
        <v>27</v>
      </c>
      <c r="G162" s="1" t="s">
        <v>43</v>
      </c>
      <c r="H162" s="1" t="s">
        <v>38</v>
      </c>
      <c r="I162" s="5">
        <v>15455676.960000001</v>
      </c>
      <c r="J162" s="1" t="s">
        <v>517</v>
      </c>
      <c r="K162" s="1" t="s">
        <v>274</v>
      </c>
      <c r="L162" s="1" t="s">
        <v>32</v>
      </c>
      <c r="M162" s="7">
        <v>20.2</v>
      </c>
      <c r="N162" s="42">
        <v>44510</v>
      </c>
      <c r="O162" s="42">
        <v>44875</v>
      </c>
      <c r="P162" s="42">
        <v>44936</v>
      </c>
      <c r="Q162" s="1" t="s">
        <v>518</v>
      </c>
      <c r="R162" s="3">
        <v>0</v>
      </c>
      <c r="S162" s="4">
        <v>20.2</v>
      </c>
      <c r="T162" s="11">
        <v>64</v>
      </c>
      <c r="U162" s="11">
        <v>192</v>
      </c>
      <c r="V162" s="11">
        <v>256</v>
      </c>
    </row>
    <row r="163" spans="1:22" x14ac:dyDescent="0.25">
      <c r="A163" s="2" t="s">
        <v>519</v>
      </c>
      <c r="B163" s="2" t="s">
        <v>2429</v>
      </c>
      <c r="C163" s="2" t="s">
        <v>24</v>
      </c>
      <c r="D163" s="2" t="s">
        <v>25</v>
      </c>
      <c r="E163" s="2" t="s">
        <v>26</v>
      </c>
      <c r="F163" s="2" t="s">
        <v>27</v>
      </c>
      <c r="G163" s="2" t="s">
        <v>43</v>
      </c>
      <c r="H163" s="2" t="s">
        <v>38</v>
      </c>
      <c r="I163" s="6">
        <v>13223514.15</v>
      </c>
      <c r="J163" s="2" t="s">
        <v>520</v>
      </c>
      <c r="K163" s="2" t="s">
        <v>56</v>
      </c>
      <c r="L163" s="2" t="s">
        <v>32</v>
      </c>
      <c r="M163" s="8">
        <v>21</v>
      </c>
      <c r="N163" s="43">
        <v>44742</v>
      </c>
      <c r="O163" s="43">
        <v>45107</v>
      </c>
      <c r="P163" s="43">
        <v>45107</v>
      </c>
      <c r="Q163" s="2" t="s">
        <v>521</v>
      </c>
      <c r="R163" s="9">
        <v>0</v>
      </c>
      <c r="S163" s="10">
        <v>21</v>
      </c>
      <c r="T163" s="12">
        <v>67</v>
      </c>
      <c r="U163" s="12">
        <v>201</v>
      </c>
      <c r="V163" s="12">
        <v>268</v>
      </c>
    </row>
    <row r="164" spans="1:22" x14ac:dyDescent="0.25">
      <c r="A164" s="1" t="s">
        <v>522</v>
      </c>
      <c r="B164" s="1" t="s">
        <v>2430</v>
      </c>
      <c r="C164" s="1" t="s">
        <v>24</v>
      </c>
      <c r="D164" s="1" t="s">
        <v>25</v>
      </c>
      <c r="E164" s="1" t="s">
        <v>26</v>
      </c>
      <c r="F164" s="1" t="s">
        <v>27</v>
      </c>
      <c r="G164" s="1" t="s">
        <v>37</v>
      </c>
      <c r="H164" s="1" t="s">
        <v>38</v>
      </c>
      <c r="I164" s="5">
        <v>19551341.510000002</v>
      </c>
      <c r="J164" s="1" t="s">
        <v>523</v>
      </c>
      <c r="K164" s="1" t="s">
        <v>40</v>
      </c>
      <c r="L164" s="1" t="s">
        <v>315</v>
      </c>
      <c r="M164" s="7">
        <v>2.85</v>
      </c>
      <c r="N164" s="42" t="s">
        <v>316</v>
      </c>
      <c r="O164" s="42" t="s">
        <v>316</v>
      </c>
      <c r="P164" s="42" t="s">
        <v>316</v>
      </c>
      <c r="Q164" s="1" t="s">
        <v>524</v>
      </c>
      <c r="R164" s="3">
        <v>0</v>
      </c>
      <c r="S164" s="4">
        <v>2.85</v>
      </c>
      <c r="T164" s="11">
        <v>17</v>
      </c>
      <c r="U164" s="11">
        <v>51</v>
      </c>
      <c r="V164" s="11">
        <v>68</v>
      </c>
    </row>
    <row r="165" spans="1:22" x14ac:dyDescent="0.25">
      <c r="A165" s="2" t="s">
        <v>525</v>
      </c>
      <c r="B165" s="2" t="s">
        <v>2431</v>
      </c>
      <c r="C165" s="2" t="s">
        <v>24</v>
      </c>
      <c r="D165" s="2" t="s">
        <v>25</v>
      </c>
      <c r="E165" s="2" t="s">
        <v>26</v>
      </c>
      <c r="F165" s="2" t="s">
        <v>27</v>
      </c>
      <c r="G165" s="2" t="s">
        <v>37</v>
      </c>
      <c r="H165" s="2" t="s">
        <v>38</v>
      </c>
      <c r="I165" s="6">
        <v>11839064.220000001</v>
      </c>
      <c r="J165" s="2" t="s">
        <v>482</v>
      </c>
      <c r="K165" s="2" t="s">
        <v>45</v>
      </c>
      <c r="L165" s="2" t="s">
        <v>32</v>
      </c>
      <c r="M165" s="8">
        <v>2.9660000000000002</v>
      </c>
      <c r="N165" s="43">
        <v>44742</v>
      </c>
      <c r="O165" s="43">
        <v>45046</v>
      </c>
      <c r="P165" s="43" t="s">
        <v>316</v>
      </c>
      <c r="Q165" s="2" t="s">
        <v>526</v>
      </c>
      <c r="R165" s="9">
        <v>0</v>
      </c>
      <c r="S165" s="10">
        <v>2.97</v>
      </c>
      <c r="T165" s="12">
        <v>18</v>
      </c>
      <c r="U165" s="12">
        <v>54</v>
      </c>
      <c r="V165" s="12">
        <v>72</v>
      </c>
    </row>
    <row r="166" spans="1:22" x14ac:dyDescent="0.25">
      <c r="A166" s="1" t="s">
        <v>527</v>
      </c>
      <c r="B166" s="1" t="s">
        <v>2432</v>
      </c>
      <c r="C166" s="1" t="s">
        <v>24</v>
      </c>
      <c r="D166" s="1" t="s">
        <v>25</v>
      </c>
      <c r="E166" s="1" t="s">
        <v>26</v>
      </c>
      <c r="F166" s="1" t="s">
        <v>27</v>
      </c>
      <c r="G166" s="1" t="s">
        <v>43</v>
      </c>
      <c r="H166" s="1" t="s">
        <v>38</v>
      </c>
      <c r="I166" s="5">
        <v>12627478.16</v>
      </c>
      <c r="J166" s="1" t="s">
        <v>528</v>
      </c>
      <c r="K166" s="1" t="s">
        <v>56</v>
      </c>
      <c r="L166" s="1" t="s">
        <v>32</v>
      </c>
      <c r="M166" s="7">
        <v>16.95</v>
      </c>
      <c r="N166" s="42">
        <v>44525</v>
      </c>
      <c r="O166" s="42">
        <v>45163</v>
      </c>
      <c r="P166" s="42" t="s">
        <v>316</v>
      </c>
      <c r="Q166" s="1" t="s">
        <v>529</v>
      </c>
      <c r="R166" s="3">
        <v>0</v>
      </c>
      <c r="S166" s="4">
        <v>16.95</v>
      </c>
      <c r="T166" s="11">
        <v>54</v>
      </c>
      <c r="U166" s="11">
        <v>162</v>
      </c>
      <c r="V166" s="11">
        <v>216</v>
      </c>
    </row>
    <row r="167" spans="1:22" x14ac:dyDescent="0.25">
      <c r="A167" s="2" t="s">
        <v>530</v>
      </c>
      <c r="B167" s="2" t="s">
        <v>2433</v>
      </c>
      <c r="C167" s="2" t="s">
        <v>24</v>
      </c>
      <c r="D167" s="2" t="s">
        <v>25</v>
      </c>
      <c r="E167" s="2" t="s">
        <v>26</v>
      </c>
      <c r="F167" s="2" t="s">
        <v>27</v>
      </c>
      <c r="G167" s="2" t="s">
        <v>43</v>
      </c>
      <c r="H167" s="2" t="s">
        <v>38</v>
      </c>
      <c r="I167" s="6">
        <v>7754524.5099999998</v>
      </c>
      <c r="J167" s="2" t="s">
        <v>531</v>
      </c>
      <c r="K167" s="2" t="s">
        <v>40</v>
      </c>
      <c r="L167" s="2" t="s">
        <v>32</v>
      </c>
      <c r="M167" s="8">
        <v>9.4</v>
      </c>
      <c r="N167" s="43">
        <v>44742</v>
      </c>
      <c r="O167" s="43">
        <v>44985</v>
      </c>
      <c r="P167" s="43" t="s">
        <v>316</v>
      </c>
      <c r="Q167" s="2" t="s">
        <v>532</v>
      </c>
      <c r="R167" s="9">
        <v>0</v>
      </c>
      <c r="S167" s="10">
        <v>9.4</v>
      </c>
      <c r="T167" s="12">
        <v>30</v>
      </c>
      <c r="U167" s="12">
        <v>90</v>
      </c>
      <c r="V167" s="12">
        <v>120</v>
      </c>
    </row>
    <row r="168" spans="1:22" x14ac:dyDescent="0.25">
      <c r="A168" s="1" t="s">
        <v>533</v>
      </c>
      <c r="B168" s="1" t="s">
        <v>2434</v>
      </c>
      <c r="C168" s="1" t="s">
        <v>24</v>
      </c>
      <c r="D168" s="1" t="s">
        <v>25</v>
      </c>
      <c r="E168" s="1" t="s">
        <v>26</v>
      </c>
      <c r="F168" s="1" t="s">
        <v>27</v>
      </c>
      <c r="G168" s="1" t="s">
        <v>37</v>
      </c>
      <c r="H168" s="1" t="s">
        <v>38</v>
      </c>
      <c r="I168" s="5">
        <v>21009509.059999999</v>
      </c>
      <c r="J168" s="1" t="s">
        <v>534</v>
      </c>
      <c r="K168" s="1" t="s">
        <v>40</v>
      </c>
      <c r="L168" s="1" t="s">
        <v>32</v>
      </c>
      <c r="M168" s="7">
        <v>5.37</v>
      </c>
      <c r="N168" s="42">
        <v>44742</v>
      </c>
      <c r="O168" s="42">
        <v>45290</v>
      </c>
      <c r="P168" s="42" t="s">
        <v>316</v>
      </c>
      <c r="Q168" s="1" t="s">
        <v>535</v>
      </c>
      <c r="R168" s="3">
        <v>0</v>
      </c>
      <c r="S168" s="4">
        <v>5.37</v>
      </c>
      <c r="T168" s="11">
        <v>32</v>
      </c>
      <c r="U168" s="11">
        <v>96</v>
      </c>
      <c r="V168" s="11">
        <v>128</v>
      </c>
    </row>
    <row r="169" spans="1:22" x14ac:dyDescent="0.25">
      <c r="A169" s="2" t="s">
        <v>536</v>
      </c>
      <c r="B169" s="2" t="s">
        <v>2435</v>
      </c>
      <c r="C169" s="2" t="s">
        <v>24</v>
      </c>
      <c r="D169" s="2" t="s">
        <v>25</v>
      </c>
      <c r="E169" s="2" t="s">
        <v>26</v>
      </c>
      <c r="F169" s="2" t="s">
        <v>27</v>
      </c>
      <c r="G169" s="2" t="s">
        <v>37</v>
      </c>
      <c r="H169" s="2" t="s">
        <v>38</v>
      </c>
      <c r="I169" s="6">
        <v>6007134.3799999999</v>
      </c>
      <c r="J169" s="2" t="s">
        <v>537</v>
      </c>
      <c r="K169" s="2" t="s">
        <v>305</v>
      </c>
      <c r="L169" s="2" t="s">
        <v>32</v>
      </c>
      <c r="M169" s="8">
        <v>3.645</v>
      </c>
      <c r="N169" s="43">
        <v>44743</v>
      </c>
      <c r="O169" s="43">
        <v>45078</v>
      </c>
      <c r="P169" s="43" t="s">
        <v>316</v>
      </c>
      <c r="Q169" s="2" t="s">
        <v>538</v>
      </c>
      <c r="R169" s="9">
        <v>0</v>
      </c>
      <c r="S169" s="10">
        <v>3.65</v>
      </c>
      <c r="T169" s="12">
        <v>22</v>
      </c>
      <c r="U169" s="12">
        <v>66</v>
      </c>
      <c r="V169" s="12">
        <v>88</v>
      </c>
    </row>
    <row r="170" spans="1:22" x14ac:dyDescent="0.25">
      <c r="A170" s="1" t="s">
        <v>539</v>
      </c>
      <c r="B170" s="1" t="s">
        <v>2436</v>
      </c>
      <c r="C170" s="1" t="s">
        <v>24</v>
      </c>
      <c r="D170" s="1" t="s">
        <v>25</v>
      </c>
      <c r="E170" s="1" t="s">
        <v>26</v>
      </c>
      <c r="F170" s="1" t="s">
        <v>27</v>
      </c>
      <c r="G170" s="1" t="s">
        <v>43</v>
      </c>
      <c r="H170" s="1" t="s">
        <v>38</v>
      </c>
      <c r="I170" s="5">
        <v>5268941.0999999996</v>
      </c>
      <c r="J170" s="1" t="s">
        <v>540</v>
      </c>
      <c r="K170" s="1" t="s">
        <v>105</v>
      </c>
      <c r="L170" s="1" t="s">
        <v>32</v>
      </c>
      <c r="M170" s="7">
        <v>7.3</v>
      </c>
      <c r="N170" s="42">
        <v>44525</v>
      </c>
      <c r="O170" s="42">
        <v>44951</v>
      </c>
      <c r="P170" s="42" t="s">
        <v>316</v>
      </c>
      <c r="Q170" s="1" t="s">
        <v>541</v>
      </c>
      <c r="R170" s="3">
        <v>0</v>
      </c>
      <c r="S170" s="4">
        <v>7.3</v>
      </c>
      <c r="T170" s="11">
        <v>23</v>
      </c>
      <c r="U170" s="11">
        <v>69</v>
      </c>
      <c r="V170" s="11">
        <v>92</v>
      </c>
    </row>
    <row r="171" spans="1:22" x14ac:dyDescent="0.25">
      <c r="A171" s="2" t="s">
        <v>542</v>
      </c>
      <c r="B171" s="2" t="s">
        <v>2437</v>
      </c>
      <c r="C171" s="2" t="s">
        <v>24</v>
      </c>
      <c r="D171" s="2" t="s">
        <v>25</v>
      </c>
      <c r="E171" s="2" t="s">
        <v>26</v>
      </c>
      <c r="F171" s="2" t="s">
        <v>27</v>
      </c>
      <c r="G171" s="2" t="s">
        <v>43</v>
      </c>
      <c r="H171" s="2" t="s">
        <v>38</v>
      </c>
      <c r="I171" s="6">
        <v>16252801.74</v>
      </c>
      <c r="J171" s="2" t="s">
        <v>543</v>
      </c>
      <c r="K171" s="2" t="s">
        <v>274</v>
      </c>
      <c r="L171" s="2" t="s">
        <v>32</v>
      </c>
      <c r="M171" s="8">
        <v>28.27</v>
      </c>
      <c r="N171" s="43">
        <v>44525</v>
      </c>
      <c r="O171" s="43">
        <v>44767</v>
      </c>
      <c r="P171" s="43" t="s">
        <v>316</v>
      </c>
      <c r="Q171" s="2" t="s">
        <v>544</v>
      </c>
      <c r="R171" s="9">
        <v>0</v>
      </c>
      <c r="S171" s="10">
        <v>28.27</v>
      </c>
      <c r="T171" s="12">
        <v>90</v>
      </c>
      <c r="U171" s="12">
        <v>270</v>
      </c>
      <c r="V171" s="12">
        <v>360</v>
      </c>
    </row>
    <row r="172" spans="1:22" x14ac:dyDescent="0.25">
      <c r="A172" s="1" t="s">
        <v>545</v>
      </c>
      <c r="B172" s="1" t="s">
        <v>2438</v>
      </c>
      <c r="C172" s="1" t="s">
        <v>24</v>
      </c>
      <c r="D172" s="1" t="s">
        <v>25</v>
      </c>
      <c r="E172" s="1" t="s">
        <v>26</v>
      </c>
      <c r="F172" s="1" t="s">
        <v>27</v>
      </c>
      <c r="G172" s="1" t="s">
        <v>43</v>
      </c>
      <c r="H172" s="1" t="s">
        <v>38</v>
      </c>
      <c r="I172" s="5">
        <v>19011233.77</v>
      </c>
      <c r="J172" s="1" t="s">
        <v>546</v>
      </c>
      <c r="K172" s="1" t="s">
        <v>112</v>
      </c>
      <c r="L172" s="1" t="s">
        <v>32</v>
      </c>
      <c r="M172" s="7">
        <v>24.08</v>
      </c>
      <c r="N172" s="42">
        <v>44525</v>
      </c>
      <c r="O172" s="42">
        <v>45041</v>
      </c>
      <c r="P172" s="42" t="s">
        <v>316</v>
      </c>
      <c r="Q172" s="1" t="s">
        <v>547</v>
      </c>
      <c r="R172" s="3">
        <v>0</v>
      </c>
      <c r="S172" s="4">
        <v>24.08</v>
      </c>
      <c r="T172" s="11">
        <v>76</v>
      </c>
      <c r="U172" s="11">
        <v>228</v>
      </c>
      <c r="V172" s="11">
        <v>304</v>
      </c>
    </row>
    <row r="173" spans="1:22" x14ac:dyDescent="0.25">
      <c r="A173" s="2" t="s">
        <v>548</v>
      </c>
      <c r="B173" s="2" t="s">
        <v>2439</v>
      </c>
      <c r="C173" s="2" t="s">
        <v>24</v>
      </c>
      <c r="D173" s="2" t="s">
        <v>25</v>
      </c>
      <c r="E173" s="2" t="s">
        <v>26</v>
      </c>
      <c r="F173" s="2" t="s">
        <v>27</v>
      </c>
      <c r="G173" s="2" t="s">
        <v>43</v>
      </c>
      <c r="H173" s="2" t="s">
        <v>38</v>
      </c>
      <c r="I173" s="6">
        <v>9508655.3100000005</v>
      </c>
      <c r="J173" s="2" t="s">
        <v>549</v>
      </c>
      <c r="K173" s="2" t="s">
        <v>112</v>
      </c>
      <c r="L173" s="2" t="s">
        <v>32</v>
      </c>
      <c r="M173" s="8">
        <v>13.2</v>
      </c>
      <c r="N173" s="43">
        <v>44525</v>
      </c>
      <c r="O173" s="43">
        <v>44920</v>
      </c>
      <c r="P173" s="43" t="s">
        <v>316</v>
      </c>
      <c r="Q173" s="2" t="s">
        <v>550</v>
      </c>
      <c r="R173" s="9">
        <v>0</v>
      </c>
      <c r="S173" s="10">
        <v>13.2</v>
      </c>
      <c r="T173" s="12">
        <v>42</v>
      </c>
      <c r="U173" s="12">
        <v>126</v>
      </c>
      <c r="V173" s="12">
        <v>168</v>
      </c>
    </row>
    <row r="174" spans="1:22" x14ac:dyDescent="0.25">
      <c r="A174" s="1" t="s">
        <v>551</v>
      </c>
      <c r="B174" s="1" t="s">
        <v>2440</v>
      </c>
      <c r="C174" s="1" t="s">
        <v>24</v>
      </c>
      <c r="D174" s="1" t="s">
        <v>25</v>
      </c>
      <c r="E174" s="1" t="s">
        <v>26</v>
      </c>
      <c r="F174" s="1" t="s">
        <v>27</v>
      </c>
      <c r="G174" s="1" t="s">
        <v>37</v>
      </c>
      <c r="H174" s="1" t="s">
        <v>38</v>
      </c>
      <c r="I174" s="5">
        <v>18242913.57</v>
      </c>
      <c r="J174" s="1" t="s">
        <v>552</v>
      </c>
      <c r="K174" s="1" t="s">
        <v>274</v>
      </c>
      <c r="L174" s="1" t="s">
        <v>32</v>
      </c>
      <c r="M174" s="7">
        <v>2.548</v>
      </c>
      <c r="N174" s="42">
        <v>44742</v>
      </c>
      <c r="O174" s="42">
        <v>45137</v>
      </c>
      <c r="P174" s="42" t="s">
        <v>316</v>
      </c>
      <c r="Q174" s="1" t="s">
        <v>553</v>
      </c>
      <c r="R174" s="3">
        <v>0</v>
      </c>
      <c r="S174" s="4">
        <v>2.5499999999999998</v>
      </c>
      <c r="T174" s="11">
        <v>15</v>
      </c>
      <c r="U174" s="11">
        <v>45</v>
      </c>
      <c r="V174" s="11">
        <v>60</v>
      </c>
    </row>
    <row r="175" spans="1:22" x14ac:dyDescent="0.25">
      <c r="A175" s="2" t="s">
        <v>554</v>
      </c>
      <c r="B175" s="2" t="s">
        <v>2441</v>
      </c>
      <c r="C175" s="2" t="s">
        <v>24</v>
      </c>
      <c r="D175" s="2" t="s">
        <v>25</v>
      </c>
      <c r="E175" s="2" t="s">
        <v>26</v>
      </c>
      <c r="F175" s="2" t="s">
        <v>27</v>
      </c>
      <c r="G175" s="2" t="s">
        <v>37</v>
      </c>
      <c r="H175" s="2" t="s">
        <v>38</v>
      </c>
      <c r="I175" s="6">
        <v>7651939.2199999997</v>
      </c>
      <c r="J175" s="2" t="s">
        <v>555</v>
      </c>
      <c r="K175" s="2" t="s">
        <v>105</v>
      </c>
      <c r="L175" s="2" t="s">
        <v>32</v>
      </c>
      <c r="M175" s="8">
        <v>3.036</v>
      </c>
      <c r="N175" s="43">
        <v>45082</v>
      </c>
      <c r="O175" s="43">
        <v>45448</v>
      </c>
      <c r="P175" s="43" t="s">
        <v>316</v>
      </c>
      <c r="Q175" s="2" t="s">
        <v>556</v>
      </c>
      <c r="R175" s="9">
        <v>0</v>
      </c>
      <c r="S175" s="10">
        <v>3.04</v>
      </c>
      <c r="T175" s="12">
        <v>18</v>
      </c>
      <c r="U175" s="12">
        <v>54</v>
      </c>
      <c r="V175" s="12">
        <v>72</v>
      </c>
    </row>
    <row r="176" spans="1:22" x14ac:dyDescent="0.25">
      <c r="A176" s="1" t="s">
        <v>557</v>
      </c>
      <c r="B176" s="1" t="s">
        <v>2442</v>
      </c>
      <c r="C176" s="1" t="s">
        <v>24</v>
      </c>
      <c r="D176" s="1" t="s">
        <v>25</v>
      </c>
      <c r="E176" s="1" t="s">
        <v>26</v>
      </c>
      <c r="F176" s="1" t="s">
        <v>27</v>
      </c>
      <c r="G176" s="1" t="s">
        <v>43</v>
      </c>
      <c r="H176" s="1" t="s">
        <v>38</v>
      </c>
      <c r="I176" s="5">
        <v>9870369.9299999997</v>
      </c>
      <c r="J176" s="1" t="s">
        <v>558</v>
      </c>
      <c r="K176" s="1" t="s">
        <v>31</v>
      </c>
      <c r="L176" s="1" t="s">
        <v>32</v>
      </c>
      <c r="M176" s="7">
        <v>3.4</v>
      </c>
      <c r="N176" s="42">
        <v>44742</v>
      </c>
      <c r="O176" s="42">
        <v>45076</v>
      </c>
      <c r="P176" s="42" t="s">
        <v>316</v>
      </c>
      <c r="Q176" s="1" t="s">
        <v>559</v>
      </c>
      <c r="R176" s="3">
        <v>0</v>
      </c>
      <c r="S176" s="4">
        <v>3.4</v>
      </c>
      <c r="T176" s="11">
        <v>11</v>
      </c>
      <c r="U176" s="11">
        <v>33</v>
      </c>
      <c r="V176" s="11">
        <v>44</v>
      </c>
    </row>
    <row r="177" spans="1:22" x14ac:dyDescent="0.25">
      <c r="A177" s="2" t="s">
        <v>2589</v>
      </c>
      <c r="B177" s="2" t="s">
        <v>2443</v>
      </c>
      <c r="C177" s="2" t="s">
        <v>24</v>
      </c>
      <c r="D177" s="2" t="s">
        <v>25</v>
      </c>
      <c r="E177" s="2" t="s">
        <v>26</v>
      </c>
      <c r="F177" s="2" t="s">
        <v>27</v>
      </c>
      <c r="G177" s="2" t="s">
        <v>37</v>
      </c>
      <c r="H177" s="2" t="s">
        <v>38</v>
      </c>
      <c r="I177" s="6">
        <v>10784159.34</v>
      </c>
      <c r="J177" s="2" t="s">
        <v>560</v>
      </c>
      <c r="K177" s="2" t="s">
        <v>40</v>
      </c>
      <c r="L177" s="2" t="s">
        <v>32</v>
      </c>
      <c r="M177" s="8">
        <v>5.86</v>
      </c>
      <c r="N177" s="43">
        <v>44686</v>
      </c>
      <c r="O177" s="43">
        <v>45051</v>
      </c>
      <c r="P177" s="43" t="s">
        <v>316</v>
      </c>
      <c r="Q177" s="2" t="s">
        <v>2444</v>
      </c>
      <c r="R177" s="9">
        <v>0</v>
      </c>
      <c r="S177" s="10">
        <v>5.86</v>
      </c>
      <c r="T177" s="12">
        <v>35</v>
      </c>
      <c r="U177" s="12">
        <v>105</v>
      </c>
      <c r="V177" s="12">
        <v>140</v>
      </c>
    </row>
    <row r="178" spans="1:22" x14ac:dyDescent="0.25">
      <c r="A178" s="1" t="s">
        <v>561</v>
      </c>
      <c r="B178" s="1" t="s">
        <v>2445</v>
      </c>
      <c r="C178" s="1" t="s">
        <v>24</v>
      </c>
      <c r="D178" s="1" t="s">
        <v>25</v>
      </c>
      <c r="E178" s="1" t="s">
        <v>26</v>
      </c>
      <c r="F178" s="1" t="s">
        <v>27</v>
      </c>
      <c r="G178" s="1" t="s">
        <v>37</v>
      </c>
      <c r="H178" s="1" t="s">
        <v>38</v>
      </c>
      <c r="I178" s="5">
        <v>20715627.66</v>
      </c>
      <c r="J178" s="1" t="s">
        <v>562</v>
      </c>
      <c r="K178" s="1" t="s">
        <v>40</v>
      </c>
      <c r="L178" s="1" t="s">
        <v>32</v>
      </c>
      <c r="M178" s="7">
        <v>7.72</v>
      </c>
      <c r="N178" s="42">
        <v>44686</v>
      </c>
      <c r="O178" s="42">
        <v>45143</v>
      </c>
      <c r="P178" s="42" t="s">
        <v>316</v>
      </c>
      <c r="Q178" s="1" t="s">
        <v>563</v>
      </c>
      <c r="R178" s="3">
        <v>0</v>
      </c>
      <c r="S178" s="4">
        <v>7.72</v>
      </c>
      <c r="T178" s="11">
        <v>46</v>
      </c>
      <c r="U178" s="11">
        <v>138</v>
      </c>
      <c r="V178" s="11">
        <v>184</v>
      </c>
    </row>
    <row r="179" spans="1:22" x14ac:dyDescent="0.25">
      <c r="A179" s="2" t="s">
        <v>564</v>
      </c>
      <c r="B179" s="2" t="s">
        <v>2446</v>
      </c>
      <c r="C179" s="2" t="s">
        <v>24</v>
      </c>
      <c r="D179" s="2" t="s">
        <v>25</v>
      </c>
      <c r="E179" s="2" t="s">
        <v>26</v>
      </c>
      <c r="F179" s="2" t="s">
        <v>27</v>
      </c>
      <c r="G179" s="2" t="s">
        <v>37</v>
      </c>
      <c r="H179" s="2" t="s">
        <v>38</v>
      </c>
      <c r="I179" s="6">
        <v>34027650.840000004</v>
      </c>
      <c r="J179" s="2" t="s">
        <v>565</v>
      </c>
      <c r="K179" s="2" t="s">
        <v>45</v>
      </c>
      <c r="L179" s="2" t="s">
        <v>32</v>
      </c>
      <c r="M179" s="8">
        <v>16.899999999999999</v>
      </c>
      <c r="N179" s="43">
        <v>44706</v>
      </c>
      <c r="O179" s="43">
        <v>45071</v>
      </c>
      <c r="P179" s="43" t="s">
        <v>316</v>
      </c>
      <c r="Q179" s="2" t="s">
        <v>566</v>
      </c>
      <c r="R179" s="9">
        <v>0</v>
      </c>
      <c r="S179" s="10">
        <v>16.899999999999999</v>
      </c>
      <c r="T179" s="12">
        <v>99</v>
      </c>
      <c r="U179" s="12">
        <v>297</v>
      </c>
      <c r="V179" s="12">
        <v>396</v>
      </c>
    </row>
    <row r="180" spans="1:22" x14ac:dyDescent="0.25">
      <c r="A180" s="1" t="s">
        <v>567</v>
      </c>
      <c r="B180" s="1" t="s">
        <v>2447</v>
      </c>
      <c r="C180" s="1" t="s">
        <v>24</v>
      </c>
      <c r="D180" s="1" t="s">
        <v>25</v>
      </c>
      <c r="E180" s="1" t="s">
        <v>26</v>
      </c>
      <c r="F180" s="1" t="s">
        <v>27</v>
      </c>
      <c r="G180" s="1" t="s">
        <v>37</v>
      </c>
      <c r="H180" s="1" t="s">
        <v>38</v>
      </c>
      <c r="I180" s="5">
        <v>13352758.27</v>
      </c>
      <c r="J180" s="1" t="s">
        <v>568</v>
      </c>
      <c r="K180" s="1" t="s">
        <v>45</v>
      </c>
      <c r="L180" s="1" t="s">
        <v>32</v>
      </c>
      <c r="M180" s="7">
        <v>6</v>
      </c>
      <c r="N180" s="42">
        <v>44706</v>
      </c>
      <c r="O180" s="42">
        <v>44951</v>
      </c>
      <c r="P180" s="42" t="s">
        <v>316</v>
      </c>
      <c r="Q180" s="1" t="s">
        <v>569</v>
      </c>
      <c r="R180" s="3">
        <v>0</v>
      </c>
      <c r="S180" s="4">
        <v>6</v>
      </c>
      <c r="T180" s="11">
        <v>36</v>
      </c>
      <c r="U180" s="11">
        <v>108</v>
      </c>
      <c r="V180" s="11">
        <v>144</v>
      </c>
    </row>
    <row r="181" spans="1:22" x14ac:dyDescent="0.25">
      <c r="A181" s="2" t="s">
        <v>570</v>
      </c>
      <c r="B181" s="2" t="s">
        <v>2448</v>
      </c>
      <c r="C181" s="2" t="s">
        <v>24</v>
      </c>
      <c r="D181" s="2" t="s">
        <v>25</v>
      </c>
      <c r="E181" s="2" t="s">
        <v>26</v>
      </c>
      <c r="F181" s="2" t="s">
        <v>27</v>
      </c>
      <c r="G181" s="2" t="s">
        <v>37</v>
      </c>
      <c r="H181" s="2" t="s">
        <v>38</v>
      </c>
      <c r="I181" s="6">
        <v>48497404.899999999</v>
      </c>
      <c r="J181" s="2" t="s">
        <v>571</v>
      </c>
      <c r="K181" s="2" t="s">
        <v>49</v>
      </c>
      <c r="L181" s="2" t="s">
        <v>32</v>
      </c>
      <c r="M181" s="8">
        <v>24.035</v>
      </c>
      <c r="N181" s="43">
        <v>44706</v>
      </c>
      <c r="O181" s="43">
        <v>45132</v>
      </c>
      <c r="P181" s="43" t="s">
        <v>316</v>
      </c>
      <c r="Q181" s="2" t="s">
        <v>572</v>
      </c>
      <c r="R181" s="9">
        <v>0</v>
      </c>
      <c r="S181" s="10">
        <v>24.04</v>
      </c>
      <c r="T181" s="12">
        <v>141</v>
      </c>
      <c r="U181" s="12">
        <v>423</v>
      </c>
      <c r="V181" s="12">
        <v>564</v>
      </c>
    </row>
    <row r="182" spans="1:22" x14ac:dyDescent="0.25">
      <c r="A182" s="1" t="s">
        <v>573</v>
      </c>
      <c r="B182" s="1" t="s">
        <v>2449</v>
      </c>
      <c r="C182" s="1" t="s">
        <v>24</v>
      </c>
      <c r="D182" s="1" t="s">
        <v>25</v>
      </c>
      <c r="E182" s="1" t="s">
        <v>26</v>
      </c>
      <c r="F182" s="1" t="s">
        <v>27</v>
      </c>
      <c r="G182" s="1" t="s">
        <v>37</v>
      </c>
      <c r="H182" s="1" t="s">
        <v>38</v>
      </c>
      <c r="I182" s="5">
        <v>17515868.57</v>
      </c>
      <c r="J182" s="1" t="s">
        <v>574</v>
      </c>
      <c r="K182" s="1" t="s">
        <v>97</v>
      </c>
      <c r="L182" s="1" t="s">
        <v>32</v>
      </c>
      <c r="M182" s="7">
        <v>10.558</v>
      </c>
      <c r="N182" s="42">
        <v>44686</v>
      </c>
      <c r="O182" s="42">
        <v>45752</v>
      </c>
      <c r="P182" s="42" t="s">
        <v>316</v>
      </c>
      <c r="Q182" s="1" t="s">
        <v>575</v>
      </c>
      <c r="R182" s="3">
        <v>0</v>
      </c>
      <c r="S182" s="4">
        <v>10.56</v>
      </c>
      <c r="T182" s="11">
        <v>62</v>
      </c>
      <c r="U182" s="11">
        <v>186</v>
      </c>
      <c r="V182" s="11">
        <v>248</v>
      </c>
    </row>
    <row r="183" spans="1:22" x14ac:dyDescent="0.25">
      <c r="A183" s="2" t="s">
        <v>576</v>
      </c>
      <c r="B183" s="2" t="s">
        <v>2450</v>
      </c>
      <c r="C183" s="2" t="s">
        <v>24</v>
      </c>
      <c r="D183" s="2" t="s">
        <v>25</v>
      </c>
      <c r="E183" s="2" t="s">
        <v>26</v>
      </c>
      <c r="F183" s="2" t="s">
        <v>27</v>
      </c>
      <c r="G183" s="2" t="s">
        <v>37</v>
      </c>
      <c r="H183" s="2" t="s">
        <v>38</v>
      </c>
      <c r="I183" s="6">
        <v>38295734.079999998</v>
      </c>
      <c r="J183" s="2" t="s">
        <v>577</v>
      </c>
      <c r="K183" s="2" t="s">
        <v>76</v>
      </c>
      <c r="L183" s="2" t="s">
        <v>578</v>
      </c>
      <c r="M183" s="8">
        <v>18.809999999999999</v>
      </c>
      <c r="N183" s="43">
        <v>44742</v>
      </c>
      <c r="O183" s="43">
        <v>46356</v>
      </c>
      <c r="P183" s="43" t="s">
        <v>316</v>
      </c>
      <c r="Q183" s="2" t="s">
        <v>559</v>
      </c>
      <c r="R183" s="9">
        <v>0</v>
      </c>
      <c r="S183" s="10">
        <v>18.809999999999999</v>
      </c>
      <c r="T183" s="12">
        <v>111</v>
      </c>
      <c r="U183" s="12">
        <v>333</v>
      </c>
      <c r="V183" s="12">
        <v>444</v>
      </c>
    </row>
    <row r="184" spans="1:22" x14ac:dyDescent="0.25">
      <c r="A184" s="1" t="s">
        <v>579</v>
      </c>
      <c r="B184" s="1" t="s">
        <v>580</v>
      </c>
      <c r="C184" s="1" t="s">
        <v>24</v>
      </c>
      <c r="D184" s="1" t="s">
        <v>25</v>
      </c>
      <c r="E184" s="1" t="s">
        <v>26</v>
      </c>
      <c r="F184" s="1" t="s">
        <v>27</v>
      </c>
      <c r="G184" s="1" t="s">
        <v>37</v>
      </c>
      <c r="H184" s="1" t="s">
        <v>38</v>
      </c>
      <c r="I184" s="5">
        <v>15365584.84</v>
      </c>
      <c r="J184" s="1" t="s">
        <v>581</v>
      </c>
      <c r="K184" s="1" t="s">
        <v>105</v>
      </c>
      <c r="L184" s="1" t="s">
        <v>32</v>
      </c>
      <c r="M184" s="7">
        <v>1.44</v>
      </c>
      <c r="N184" s="42">
        <v>44686</v>
      </c>
      <c r="O184" s="42">
        <v>45174</v>
      </c>
      <c r="P184" s="42" t="s">
        <v>316</v>
      </c>
      <c r="Q184" s="1" t="s">
        <v>582</v>
      </c>
      <c r="R184" s="3">
        <v>0</v>
      </c>
      <c r="S184" s="4">
        <v>1.44</v>
      </c>
      <c r="T184" s="11">
        <v>5</v>
      </c>
      <c r="U184" s="11">
        <v>15</v>
      </c>
      <c r="V184" s="11">
        <v>20</v>
      </c>
    </row>
    <row r="185" spans="1:22" x14ac:dyDescent="0.25">
      <c r="A185" s="2" t="s">
        <v>583</v>
      </c>
      <c r="B185" s="2" t="s">
        <v>2451</v>
      </c>
      <c r="C185" s="2" t="s">
        <v>24</v>
      </c>
      <c r="D185" s="2" t="s">
        <v>25</v>
      </c>
      <c r="E185" s="2" t="s">
        <v>26</v>
      </c>
      <c r="F185" s="2" t="s">
        <v>27</v>
      </c>
      <c r="G185" s="2" t="s">
        <v>37</v>
      </c>
      <c r="H185" s="2" t="s">
        <v>38</v>
      </c>
      <c r="I185" s="6">
        <v>33681072.380000003</v>
      </c>
      <c r="J185" s="2" t="s">
        <v>584</v>
      </c>
      <c r="K185" s="2" t="s">
        <v>105</v>
      </c>
      <c r="L185" s="2" t="s">
        <v>32</v>
      </c>
      <c r="M185" s="8">
        <v>17.899999999999999</v>
      </c>
      <c r="N185" s="43">
        <v>44676</v>
      </c>
      <c r="O185" s="43">
        <v>45224</v>
      </c>
      <c r="P185" s="43" t="s">
        <v>316</v>
      </c>
      <c r="Q185" s="2" t="s">
        <v>585</v>
      </c>
      <c r="R185" s="9">
        <v>0</v>
      </c>
      <c r="S185" s="10">
        <v>17.899999999999999</v>
      </c>
      <c r="T185" s="12">
        <v>105</v>
      </c>
      <c r="U185" s="12">
        <v>315</v>
      </c>
      <c r="V185" s="12">
        <v>420</v>
      </c>
    </row>
    <row r="186" spans="1:22" x14ac:dyDescent="0.25">
      <c r="A186" s="1" t="s">
        <v>586</v>
      </c>
      <c r="B186" s="1" t="s">
        <v>2452</v>
      </c>
      <c r="C186" s="1" t="s">
        <v>24</v>
      </c>
      <c r="D186" s="1" t="s">
        <v>25</v>
      </c>
      <c r="E186" s="1" t="s">
        <v>26</v>
      </c>
      <c r="F186" s="1" t="s">
        <v>27</v>
      </c>
      <c r="G186" s="1" t="s">
        <v>37</v>
      </c>
      <c r="H186" s="1" t="s">
        <v>38</v>
      </c>
      <c r="I186" s="5">
        <v>9043895.0800000001</v>
      </c>
      <c r="J186" s="1" t="s">
        <v>587</v>
      </c>
      <c r="K186" s="1" t="s">
        <v>105</v>
      </c>
      <c r="L186" s="1" t="s">
        <v>32</v>
      </c>
      <c r="M186" s="7">
        <v>5.4530000000000003</v>
      </c>
      <c r="N186" s="42">
        <v>44676</v>
      </c>
      <c r="O186" s="42">
        <v>45498</v>
      </c>
      <c r="P186" s="42" t="s">
        <v>316</v>
      </c>
      <c r="Q186" s="1" t="s">
        <v>588</v>
      </c>
      <c r="R186" s="3">
        <v>0</v>
      </c>
      <c r="S186" s="4">
        <v>5.45</v>
      </c>
      <c r="T186" s="11">
        <v>32</v>
      </c>
      <c r="U186" s="11">
        <v>96</v>
      </c>
      <c r="V186" s="11">
        <v>128</v>
      </c>
    </row>
    <row r="187" spans="1:22" x14ac:dyDescent="0.25">
      <c r="A187" s="2" t="s">
        <v>589</v>
      </c>
      <c r="B187" s="2" t="s">
        <v>2453</v>
      </c>
      <c r="C187" s="2" t="s">
        <v>24</v>
      </c>
      <c r="D187" s="2" t="s">
        <v>25</v>
      </c>
      <c r="E187" s="2" t="s">
        <v>26</v>
      </c>
      <c r="F187" s="2" t="s">
        <v>27</v>
      </c>
      <c r="G187" s="2" t="s">
        <v>43</v>
      </c>
      <c r="H187" s="2" t="s">
        <v>38</v>
      </c>
      <c r="I187" s="6">
        <v>13462178.369999999</v>
      </c>
      <c r="J187" s="2" t="s">
        <v>590</v>
      </c>
      <c r="K187" s="2" t="s">
        <v>122</v>
      </c>
      <c r="L187" s="2" t="s">
        <v>32</v>
      </c>
      <c r="M187" s="8">
        <v>7.3</v>
      </c>
      <c r="N187" s="43">
        <v>44706</v>
      </c>
      <c r="O187" s="43">
        <v>44951</v>
      </c>
      <c r="P187" s="43" t="s">
        <v>316</v>
      </c>
      <c r="Q187" s="2" t="s">
        <v>591</v>
      </c>
      <c r="R187" s="9">
        <v>0</v>
      </c>
      <c r="S187" s="10">
        <v>7.3</v>
      </c>
      <c r="T187" s="12">
        <v>23</v>
      </c>
      <c r="U187" s="12">
        <v>69</v>
      </c>
      <c r="V187" s="12">
        <v>92</v>
      </c>
    </row>
    <row r="188" spans="1:22" x14ac:dyDescent="0.25">
      <c r="A188" s="1" t="s">
        <v>592</v>
      </c>
      <c r="B188" s="1" t="s">
        <v>2454</v>
      </c>
      <c r="C188" s="1" t="s">
        <v>24</v>
      </c>
      <c r="D188" s="1" t="s">
        <v>25</v>
      </c>
      <c r="E188" s="1" t="s">
        <v>26</v>
      </c>
      <c r="F188" s="1" t="s">
        <v>27</v>
      </c>
      <c r="G188" s="1" t="s">
        <v>43</v>
      </c>
      <c r="H188" s="1" t="s">
        <v>38</v>
      </c>
      <c r="I188" s="5">
        <v>33759834.409999996</v>
      </c>
      <c r="J188" s="1" t="s">
        <v>581</v>
      </c>
      <c r="K188" s="1" t="s">
        <v>105</v>
      </c>
      <c r="L188" s="1" t="s">
        <v>32</v>
      </c>
      <c r="M188" s="7">
        <v>3.7749999999999999</v>
      </c>
      <c r="N188" s="42">
        <v>44676</v>
      </c>
      <c r="O188" s="42">
        <v>45376</v>
      </c>
      <c r="P188" s="42" t="s">
        <v>316</v>
      </c>
      <c r="Q188" s="1" t="s">
        <v>593</v>
      </c>
      <c r="R188" s="3">
        <v>0</v>
      </c>
      <c r="S188" s="4">
        <v>3.78</v>
      </c>
      <c r="T188" s="11">
        <v>12</v>
      </c>
      <c r="U188" s="11">
        <v>36</v>
      </c>
      <c r="V188" s="11">
        <v>48</v>
      </c>
    </row>
    <row r="189" spans="1:22" x14ac:dyDescent="0.25">
      <c r="A189" s="2" t="s">
        <v>594</v>
      </c>
      <c r="B189" s="2" t="s">
        <v>2455</v>
      </c>
      <c r="C189" s="2" t="s">
        <v>24</v>
      </c>
      <c r="D189" s="2" t="s">
        <v>25</v>
      </c>
      <c r="E189" s="2" t="s">
        <v>26</v>
      </c>
      <c r="F189" s="2" t="s">
        <v>27</v>
      </c>
      <c r="G189" s="2" t="s">
        <v>37</v>
      </c>
      <c r="H189" s="2" t="s">
        <v>38</v>
      </c>
      <c r="I189" s="6">
        <v>47831249.130000003</v>
      </c>
      <c r="J189" s="2" t="s">
        <v>420</v>
      </c>
      <c r="K189" s="2" t="s">
        <v>105</v>
      </c>
      <c r="L189" s="2" t="s">
        <v>32</v>
      </c>
      <c r="M189" s="8">
        <v>13.1</v>
      </c>
      <c r="N189" s="43">
        <v>44706</v>
      </c>
      <c r="O189" s="43">
        <v>45163</v>
      </c>
      <c r="P189" s="43" t="s">
        <v>316</v>
      </c>
      <c r="Q189" s="2" t="s">
        <v>595</v>
      </c>
      <c r="R189" s="9">
        <v>0</v>
      </c>
      <c r="S189" s="10">
        <v>13.1</v>
      </c>
      <c r="T189" s="12">
        <v>77</v>
      </c>
      <c r="U189" s="12">
        <v>231</v>
      </c>
      <c r="V189" s="12">
        <v>308</v>
      </c>
    </row>
    <row r="190" spans="1:22" x14ac:dyDescent="0.25">
      <c r="A190" s="1" t="s">
        <v>596</v>
      </c>
      <c r="B190" s="1" t="s">
        <v>2456</v>
      </c>
      <c r="C190" s="1" t="s">
        <v>24</v>
      </c>
      <c r="D190" s="1" t="s">
        <v>25</v>
      </c>
      <c r="E190" s="1" t="s">
        <v>26</v>
      </c>
      <c r="F190" s="1" t="s">
        <v>27</v>
      </c>
      <c r="G190" s="1" t="s">
        <v>37</v>
      </c>
      <c r="H190" s="1" t="s">
        <v>38</v>
      </c>
      <c r="I190" s="5">
        <v>45769437.890000001</v>
      </c>
      <c r="J190" s="1" t="s">
        <v>597</v>
      </c>
      <c r="K190" s="1" t="s">
        <v>122</v>
      </c>
      <c r="L190" s="1" t="s">
        <v>32</v>
      </c>
      <c r="M190" s="7">
        <v>11.56</v>
      </c>
      <c r="N190" s="42">
        <v>44706</v>
      </c>
      <c r="O190" s="42">
        <v>45194</v>
      </c>
      <c r="P190" s="42" t="s">
        <v>316</v>
      </c>
      <c r="Q190" s="1" t="s">
        <v>598</v>
      </c>
      <c r="R190" s="3">
        <v>0</v>
      </c>
      <c r="S190" s="4">
        <v>11.56</v>
      </c>
      <c r="T190" s="11">
        <v>68</v>
      </c>
      <c r="U190" s="11">
        <v>204</v>
      </c>
      <c r="V190" s="11">
        <v>272</v>
      </c>
    </row>
    <row r="191" spans="1:22" x14ac:dyDescent="0.25">
      <c r="A191" s="2" t="s">
        <v>599</v>
      </c>
      <c r="B191" s="2" t="s">
        <v>2457</v>
      </c>
      <c r="C191" s="2" t="s">
        <v>24</v>
      </c>
      <c r="D191" s="2" t="s">
        <v>25</v>
      </c>
      <c r="E191" s="2" t="s">
        <v>26</v>
      </c>
      <c r="F191" s="2" t="s">
        <v>27</v>
      </c>
      <c r="G191" s="2" t="s">
        <v>43</v>
      </c>
      <c r="H191" s="2" t="s">
        <v>38</v>
      </c>
      <c r="I191" s="6">
        <v>20340623.09</v>
      </c>
      <c r="J191" s="2" t="s">
        <v>600</v>
      </c>
      <c r="K191" s="2" t="s">
        <v>122</v>
      </c>
      <c r="L191" s="2" t="s">
        <v>32</v>
      </c>
      <c r="M191" s="8">
        <v>9.89</v>
      </c>
      <c r="N191" s="43">
        <v>44676</v>
      </c>
      <c r="O191" s="43">
        <v>45224</v>
      </c>
      <c r="P191" s="43" t="s">
        <v>316</v>
      </c>
      <c r="Q191" s="2" t="s">
        <v>601</v>
      </c>
      <c r="R191" s="9">
        <v>0</v>
      </c>
      <c r="S191" s="10">
        <v>9.89</v>
      </c>
      <c r="T191" s="12">
        <v>32</v>
      </c>
      <c r="U191" s="12">
        <v>96</v>
      </c>
      <c r="V191" s="12">
        <v>128</v>
      </c>
    </row>
    <row r="192" spans="1:22" x14ac:dyDescent="0.25">
      <c r="A192" s="1" t="s">
        <v>602</v>
      </c>
      <c r="B192" s="1" t="s">
        <v>2458</v>
      </c>
      <c r="C192" s="1" t="s">
        <v>24</v>
      </c>
      <c r="D192" s="1" t="s">
        <v>25</v>
      </c>
      <c r="E192" s="1" t="s">
        <v>26</v>
      </c>
      <c r="F192" s="1" t="s">
        <v>27</v>
      </c>
      <c r="G192" s="1" t="s">
        <v>37</v>
      </c>
      <c r="H192" s="1" t="s">
        <v>38</v>
      </c>
      <c r="I192" s="5">
        <v>13478585.039999999</v>
      </c>
      <c r="J192" s="1" t="s">
        <v>603</v>
      </c>
      <c r="K192" s="1" t="s">
        <v>122</v>
      </c>
      <c r="L192" s="1" t="s">
        <v>32</v>
      </c>
      <c r="M192" s="7">
        <v>5.7720000000000002</v>
      </c>
      <c r="N192" s="42">
        <v>44676</v>
      </c>
      <c r="O192" s="42">
        <v>45163</v>
      </c>
      <c r="P192" s="42" t="s">
        <v>316</v>
      </c>
      <c r="Q192" s="1" t="s">
        <v>604</v>
      </c>
      <c r="R192" s="3">
        <v>0</v>
      </c>
      <c r="S192" s="4">
        <v>5.77</v>
      </c>
      <c r="T192" s="11">
        <v>34</v>
      </c>
      <c r="U192" s="11">
        <v>102</v>
      </c>
      <c r="V192" s="11">
        <v>136</v>
      </c>
    </row>
    <row r="193" spans="1:22" x14ac:dyDescent="0.25">
      <c r="A193" s="2" t="s">
        <v>605</v>
      </c>
      <c r="B193" s="2" t="s">
        <v>2459</v>
      </c>
      <c r="C193" s="2" t="s">
        <v>24</v>
      </c>
      <c r="D193" s="2" t="s">
        <v>25</v>
      </c>
      <c r="E193" s="2" t="s">
        <v>26</v>
      </c>
      <c r="F193" s="2" t="s">
        <v>27</v>
      </c>
      <c r="G193" s="2" t="s">
        <v>37</v>
      </c>
      <c r="H193" s="2" t="s">
        <v>38</v>
      </c>
      <c r="I193" s="6">
        <v>12866940.99</v>
      </c>
      <c r="J193" s="2" t="s">
        <v>606</v>
      </c>
      <c r="K193" s="2" t="s">
        <v>122</v>
      </c>
      <c r="L193" s="2" t="s">
        <v>32</v>
      </c>
      <c r="M193" s="8">
        <v>7.5</v>
      </c>
      <c r="N193" s="43">
        <v>44676</v>
      </c>
      <c r="O193" s="43">
        <v>45132</v>
      </c>
      <c r="P193" s="43" t="s">
        <v>316</v>
      </c>
      <c r="Q193" s="2" t="s">
        <v>607</v>
      </c>
      <c r="R193" s="9">
        <v>0</v>
      </c>
      <c r="S193" s="10">
        <v>7.5</v>
      </c>
      <c r="T193" s="12">
        <v>44</v>
      </c>
      <c r="U193" s="12">
        <v>132</v>
      </c>
      <c r="V193" s="12">
        <v>176</v>
      </c>
    </row>
    <row r="194" spans="1:22" x14ac:dyDescent="0.25">
      <c r="A194" s="1" t="s">
        <v>608</v>
      </c>
      <c r="B194" s="1" t="s">
        <v>2460</v>
      </c>
      <c r="C194" s="1" t="s">
        <v>24</v>
      </c>
      <c r="D194" s="1" t="s">
        <v>25</v>
      </c>
      <c r="E194" s="1" t="s">
        <v>26</v>
      </c>
      <c r="F194" s="1" t="s">
        <v>27</v>
      </c>
      <c r="G194" s="1" t="s">
        <v>43</v>
      </c>
      <c r="H194" s="1" t="s">
        <v>38</v>
      </c>
      <c r="I194" s="5">
        <v>30064394.359999999</v>
      </c>
      <c r="J194" s="1" t="s">
        <v>609</v>
      </c>
      <c r="K194" s="1" t="s">
        <v>122</v>
      </c>
      <c r="L194" s="1" t="s">
        <v>32</v>
      </c>
      <c r="M194" s="7">
        <v>12.77</v>
      </c>
      <c r="N194" s="42">
        <v>44706</v>
      </c>
      <c r="O194" s="42">
        <v>45285</v>
      </c>
      <c r="P194" s="42" t="s">
        <v>316</v>
      </c>
      <c r="Q194" s="1" t="s">
        <v>610</v>
      </c>
      <c r="R194" s="3">
        <v>0</v>
      </c>
      <c r="S194" s="4">
        <v>12.77</v>
      </c>
      <c r="T194" s="11">
        <v>41</v>
      </c>
      <c r="U194" s="11">
        <v>123</v>
      </c>
      <c r="V194" s="11">
        <v>164</v>
      </c>
    </row>
    <row r="195" spans="1:22" x14ac:dyDescent="0.25">
      <c r="A195" s="2" t="s">
        <v>611</v>
      </c>
      <c r="B195" s="2" t="s">
        <v>2461</v>
      </c>
      <c r="C195" s="2" t="s">
        <v>24</v>
      </c>
      <c r="D195" s="2" t="s">
        <v>25</v>
      </c>
      <c r="E195" s="2" t="s">
        <v>26</v>
      </c>
      <c r="F195" s="2" t="s">
        <v>27</v>
      </c>
      <c r="G195" s="2" t="s">
        <v>37</v>
      </c>
      <c r="H195" s="2" t="s">
        <v>38</v>
      </c>
      <c r="I195" s="6">
        <v>32577175.93</v>
      </c>
      <c r="J195" s="2" t="s">
        <v>612</v>
      </c>
      <c r="K195" s="2" t="s">
        <v>122</v>
      </c>
      <c r="L195" s="2" t="s">
        <v>32</v>
      </c>
      <c r="M195" s="8">
        <v>12.76</v>
      </c>
      <c r="N195" s="43">
        <v>44706</v>
      </c>
      <c r="O195" s="43">
        <v>45163</v>
      </c>
      <c r="P195" s="43" t="s">
        <v>316</v>
      </c>
      <c r="Q195" s="2" t="s">
        <v>613</v>
      </c>
      <c r="R195" s="9">
        <v>0</v>
      </c>
      <c r="S195" s="10">
        <v>12.76</v>
      </c>
      <c r="T195" s="12">
        <v>75</v>
      </c>
      <c r="U195" s="12">
        <v>225</v>
      </c>
      <c r="V195" s="12">
        <v>300</v>
      </c>
    </row>
    <row r="196" spans="1:22" x14ac:dyDescent="0.25">
      <c r="A196" s="1" t="s">
        <v>614</v>
      </c>
      <c r="B196" s="1" t="s">
        <v>2462</v>
      </c>
      <c r="C196" s="1" t="s">
        <v>24</v>
      </c>
      <c r="D196" s="1" t="s">
        <v>25</v>
      </c>
      <c r="E196" s="1" t="s">
        <v>26</v>
      </c>
      <c r="F196" s="1" t="s">
        <v>27</v>
      </c>
      <c r="G196" s="1" t="s">
        <v>37</v>
      </c>
      <c r="H196" s="1" t="s">
        <v>38</v>
      </c>
      <c r="I196" s="5">
        <v>20916841.420000002</v>
      </c>
      <c r="J196" s="1" t="s">
        <v>500</v>
      </c>
      <c r="K196" s="1" t="s">
        <v>122</v>
      </c>
      <c r="L196" s="1" t="s">
        <v>32</v>
      </c>
      <c r="M196" s="7">
        <v>5.7789999999999999</v>
      </c>
      <c r="N196" s="42">
        <v>44742</v>
      </c>
      <c r="O196" s="42">
        <v>45746</v>
      </c>
      <c r="P196" s="42" t="s">
        <v>316</v>
      </c>
      <c r="Q196" s="1" t="s">
        <v>615</v>
      </c>
      <c r="R196" s="3">
        <v>0</v>
      </c>
      <c r="S196" s="4">
        <v>5.78</v>
      </c>
      <c r="T196" s="11">
        <v>34</v>
      </c>
      <c r="U196" s="11">
        <v>102</v>
      </c>
      <c r="V196" s="11">
        <v>136</v>
      </c>
    </row>
    <row r="197" spans="1:22" x14ac:dyDescent="0.25">
      <c r="A197" s="2" t="s">
        <v>616</v>
      </c>
      <c r="B197" s="2" t="s">
        <v>2463</v>
      </c>
      <c r="C197" s="2" t="s">
        <v>24</v>
      </c>
      <c r="D197" s="2" t="s">
        <v>25</v>
      </c>
      <c r="E197" s="2" t="s">
        <v>26</v>
      </c>
      <c r="F197" s="2" t="s">
        <v>27</v>
      </c>
      <c r="G197" s="2" t="s">
        <v>37</v>
      </c>
      <c r="H197" s="2" t="s">
        <v>38</v>
      </c>
      <c r="I197" s="6">
        <v>26240467.190000001</v>
      </c>
      <c r="J197" s="2" t="s">
        <v>617</v>
      </c>
      <c r="K197" s="2" t="s">
        <v>274</v>
      </c>
      <c r="L197" s="2" t="s">
        <v>32</v>
      </c>
      <c r="M197" s="8">
        <v>14</v>
      </c>
      <c r="N197" s="43">
        <v>44686</v>
      </c>
      <c r="O197" s="43">
        <v>45204</v>
      </c>
      <c r="P197" s="43" t="s">
        <v>316</v>
      </c>
      <c r="Q197" s="2" t="s">
        <v>618</v>
      </c>
      <c r="R197" s="9">
        <v>0</v>
      </c>
      <c r="S197" s="10">
        <v>14</v>
      </c>
      <c r="T197" s="12">
        <v>82</v>
      </c>
      <c r="U197" s="12">
        <v>246</v>
      </c>
      <c r="V197" s="12">
        <v>328</v>
      </c>
    </row>
    <row r="198" spans="1:22" x14ac:dyDescent="0.25">
      <c r="A198" s="1" t="s">
        <v>619</v>
      </c>
      <c r="B198" s="1" t="s">
        <v>2464</v>
      </c>
      <c r="C198" s="1" t="s">
        <v>24</v>
      </c>
      <c r="D198" s="1" t="s">
        <v>25</v>
      </c>
      <c r="E198" s="1" t="s">
        <v>26</v>
      </c>
      <c r="F198" s="1" t="s">
        <v>27</v>
      </c>
      <c r="G198" s="1" t="s">
        <v>43</v>
      </c>
      <c r="H198" s="1" t="s">
        <v>38</v>
      </c>
      <c r="I198" s="5">
        <v>3689365.82</v>
      </c>
      <c r="J198" s="1" t="s">
        <v>620</v>
      </c>
      <c r="K198" s="1" t="s">
        <v>105</v>
      </c>
      <c r="L198" s="1" t="s">
        <v>32</v>
      </c>
      <c r="M198" s="7">
        <v>6</v>
      </c>
      <c r="N198" s="42">
        <v>44686</v>
      </c>
      <c r="O198" s="42">
        <v>44990</v>
      </c>
      <c r="P198" s="42" t="s">
        <v>316</v>
      </c>
      <c r="Q198" s="1" t="s">
        <v>621</v>
      </c>
      <c r="R198" s="3">
        <v>0</v>
      </c>
      <c r="S198" s="4">
        <v>6</v>
      </c>
      <c r="T198" s="11">
        <v>19</v>
      </c>
      <c r="U198" s="11">
        <v>57</v>
      </c>
      <c r="V198" s="11">
        <v>76</v>
      </c>
    </row>
    <row r="199" spans="1:22" x14ac:dyDescent="0.25">
      <c r="A199" s="2" t="s">
        <v>622</v>
      </c>
      <c r="B199" s="2" t="s">
        <v>2465</v>
      </c>
      <c r="C199" s="2" t="s">
        <v>24</v>
      </c>
      <c r="D199" s="2" t="s">
        <v>25</v>
      </c>
      <c r="E199" s="2" t="s">
        <v>26</v>
      </c>
      <c r="F199" s="2" t="s">
        <v>27</v>
      </c>
      <c r="G199" s="2" t="s">
        <v>37</v>
      </c>
      <c r="H199" s="2" t="s">
        <v>38</v>
      </c>
      <c r="I199" s="6">
        <v>24686181.09</v>
      </c>
      <c r="J199" s="2" t="s">
        <v>623</v>
      </c>
      <c r="K199" s="2" t="s">
        <v>274</v>
      </c>
      <c r="L199" s="2" t="s">
        <v>32</v>
      </c>
      <c r="M199" s="8">
        <v>16.100000000000001</v>
      </c>
      <c r="N199" s="43">
        <v>44676</v>
      </c>
      <c r="O199" s="43">
        <v>45347</v>
      </c>
      <c r="P199" s="43" t="s">
        <v>316</v>
      </c>
      <c r="Q199" s="2" t="s">
        <v>624</v>
      </c>
      <c r="R199" s="9">
        <v>0</v>
      </c>
      <c r="S199" s="10">
        <v>16.100000000000001</v>
      </c>
      <c r="T199" s="12">
        <v>95</v>
      </c>
      <c r="U199" s="12">
        <v>285</v>
      </c>
      <c r="V199" s="12">
        <v>380</v>
      </c>
    </row>
    <row r="200" spans="1:22" x14ac:dyDescent="0.25">
      <c r="A200" s="1" t="s">
        <v>625</v>
      </c>
      <c r="B200" s="1" t="s">
        <v>2466</v>
      </c>
      <c r="C200" s="1" t="s">
        <v>24</v>
      </c>
      <c r="D200" s="1" t="s">
        <v>25</v>
      </c>
      <c r="E200" s="1" t="s">
        <v>26</v>
      </c>
      <c r="F200" s="1" t="s">
        <v>27</v>
      </c>
      <c r="G200" s="1" t="s">
        <v>37</v>
      </c>
      <c r="H200" s="1" t="s">
        <v>38</v>
      </c>
      <c r="I200" s="5">
        <v>40810603.990000002</v>
      </c>
      <c r="J200" s="1" t="s">
        <v>626</v>
      </c>
      <c r="K200" s="1" t="s">
        <v>105</v>
      </c>
      <c r="L200" s="1" t="s">
        <v>32</v>
      </c>
      <c r="M200" s="7">
        <v>8.1999999999999993</v>
      </c>
      <c r="N200" s="42">
        <v>44713</v>
      </c>
      <c r="O200" s="42">
        <v>45139</v>
      </c>
      <c r="P200" s="42" t="s">
        <v>316</v>
      </c>
      <c r="Q200" s="1" t="s">
        <v>627</v>
      </c>
      <c r="R200" s="3">
        <v>0</v>
      </c>
      <c r="S200" s="4">
        <v>8.1999999999999993</v>
      </c>
      <c r="T200" s="11">
        <v>48</v>
      </c>
      <c r="U200" s="11">
        <v>144</v>
      </c>
      <c r="V200" s="11">
        <v>192</v>
      </c>
    </row>
    <row r="201" spans="1:22" x14ac:dyDescent="0.25">
      <c r="A201" s="2" t="s">
        <v>628</v>
      </c>
      <c r="B201" s="2" t="s">
        <v>2467</v>
      </c>
      <c r="C201" s="2" t="s">
        <v>24</v>
      </c>
      <c r="D201" s="2" t="s">
        <v>25</v>
      </c>
      <c r="E201" s="2" t="s">
        <v>26</v>
      </c>
      <c r="F201" s="2" t="s">
        <v>27</v>
      </c>
      <c r="G201" s="2" t="s">
        <v>37</v>
      </c>
      <c r="H201" s="2" t="s">
        <v>38</v>
      </c>
      <c r="I201" s="6">
        <v>22148935.5</v>
      </c>
      <c r="J201" s="2" t="s">
        <v>629</v>
      </c>
      <c r="K201" s="2" t="s">
        <v>274</v>
      </c>
      <c r="L201" s="2" t="s">
        <v>32</v>
      </c>
      <c r="M201" s="8">
        <v>8.34</v>
      </c>
      <c r="N201" s="43">
        <v>44686</v>
      </c>
      <c r="O201" s="43">
        <v>45235</v>
      </c>
      <c r="P201" s="43" t="s">
        <v>316</v>
      </c>
      <c r="Q201" s="2" t="s">
        <v>630</v>
      </c>
      <c r="R201" s="9">
        <v>0</v>
      </c>
      <c r="S201" s="10">
        <v>8.34</v>
      </c>
      <c r="T201" s="12">
        <v>49</v>
      </c>
      <c r="U201" s="12">
        <v>147</v>
      </c>
      <c r="V201" s="12">
        <v>196</v>
      </c>
    </row>
    <row r="202" spans="1:22" x14ac:dyDescent="0.25">
      <c r="A202" s="1" t="s">
        <v>631</v>
      </c>
      <c r="B202" s="1" t="s">
        <v>2468</v>
      </c>
      <c r="C202" s="1" t="s">
        <v>24</v>
      </c>
      <c r="D202" s="1" t="s">
        <v>25</v>
      </c>
      <c r="E202" s="1" t="s">
        <v>26</v>
      </c>
      <c r="F202" s="1" t="s">
        <v>27</v>
      </c>
      <c r="G202" s="1" t="s">
        <v>37</v>
      </c>
      <c r="H202" s="1" t="s">
        <v>38</v>
      </c>
      <c r="I202" s="5">
        <v>32905240.07</v>
      </c>
      <c r="J202" s="1" t="s">
        <v>632</v>
      </c>
      <c r="K202" s="1" t="s">
        <v>274</v>
      </c>
      <c r="L202" s="1" t="s">
        <v>32</v>
      </c>
      <c r="M202" s="7">
        <v>14.5</v>
      </c>
      <c r="N202" s="42">
        <v>44742</v>
      </c>
      <c r="O202" s="42">
        <v>45565</v>
      </c>
      <c r="P202" s="42" t="s">
        <v>316</v>
      </c>
      <c r="Q202" s="1" t="s">
        <v>633</v>
      </c>
      <c r="R202" s="3">
        <v>0</v>
      </c>
      <c r="S202" s="4">
        <v>14.5</v>
      </c>
      <c r="T202" s="11">
        <v>85</v>
      </c>
      <c r="U202" s="11">
        <v>255</v>
      </c>
      <c r="V202" s="11">
        <v>340</v>
      </c>
    </row>
    <row r="203" spans="1:22" x14ac:dyDescent="0.25">
      <c r="A203" s="2" t="s">
        <v>634</v>
      </c>
      <c r="B203" s="2" t="s">
        <v>2469</v>
      </c>
      <c r="C203" s="2" t="s">
        <v>24</v>
      </c>
      <c r="D203" s="2" t="s">
        <v>25</v>
      </c>
      <c r="E203" s="2" t="s">
        <v>26</v>
      </c>
      <c r="F203" s="2" t="s">
        <v>27</v>
      </c>
      <c r="G203" s="2" t="s">
        <v>37</v>
      </c>
      <c r="H203" s="2" t="s">
        <v>38</v>
      </c>
      <c r="I203" s="6">
        <v>22712266.899999999</v>
      </c>
      <c r="J203" s="2" t="s">
        <v>635</v>
      </c>
      <c r="K203" s="2" t="s">
        <v>105</v>
      </c>
      <c r="L203" s="2" t="s">
        <v>32</v>
      </c>
      <c r="M203" s="8">
        <v>8.5</v>
      </c>
      <c r="N203" s="43">
        <v>44706</v>
      </c>
      <c r="O203" s="43">
        <v>45071</v>
      </c>
      <c r="P203" s="43" t="s">
        <v>316</v>
      </c>
      <c r="Q203" s="2" t="s">
        <v>636</v>
      </c>
      <c r="R203" s="9">
        <v>0</v>
      </c>
      <c r="S203" s="10">
        <v>8.5</v>
      </c>
      <c r="T203" s="12">
        <v>50</v>
      </c>
      <c r="U203" s="12">
        <v>150</v>
      </c>
      <c r="V203" s="12">
        <v>200</v>
      </c>
    </row>
    <row r="204" spans="1:22" x14ac:dyDescent="0.25">
      <c r="A204" s="1" t="s">
        <v>637</v>
      </c>
      <c r="B204" s="1" t="s">
        <v>2470</v>
      </c>
      <c r="C204" s="1" t="s">
        <v>24</v>
      </c>
      <c r="D204" s="1" t="s">
        <v>25</v>
      </c>
      <c r="E204" s="1" t="s">
        <v>26</v>
      </c>
      <c r="F204" s="1" t="s">
        <v>27</v>
      </c>
      <c r="G204" s="1" t="s">
        <v>37</v>
      </c>
      <c r="H204" s="1" t="s">
        <v>38</v>
      </c>
      <c r="I204" s="5">
        <v>14983260.210000001</v>
      </c>
      <c r="J204" s="1" t="s">
        <v>638</v>
      </c>
      <c r="K204" s="1" t="s">
        <v>274</v>
      </c>
      <c r="L204" s="1" t="s">
        <v>32</v>
      </c>
      <c r="M204" s="7">
        <v>6.4779999999999998</v>
      </c>
      <c r="N204" s="42">
        <v>44686</v>
      </c>
      <c r="O204" s="42">
        <v>45112</v>
      </c>
      <c r="P204" s="42" t="s">
        <v>316</v>
      </c>
      <c r="Q204" s="1" t="s">
        <v>639</v>
      </c>
      <c r="R204" s="3">
        <v>0</v>
      </c>
      <c r="S204" s="4">
        <v>6.48</v>
      </c>
      <c r="T204" s="11">
        <v>38</v>
      </c>
      <c r="U204" s="11">
        <v>114</v>
      </c>
      <c r="V204" s="11">
        <v>152</v>
      </c>
    </row>
    <row r="205" spans="1:22" x14ac:dyDescent="0.25">
      <c r="A205" s="2" t="s">
        <v>640</v>
      </c>
      <c r="B205" s="2" t="s">
        <v>2471</v>
      </c>
      <c r="C205" s="2" t="s">
        <v>24</v>
      </c>
      <c r="D205" s="2" t="s">
        <v>25</v>
      </c>
      <c r="E205" s="2" t="s">
        <v>26</v>
      </c>
      <c r="F205" s="2" t="s">
        <v>27</v>
      </c>
      <c r="G205" s="2" t="s">
        <v>37</v>
      </c>
      <c r="H205" s="2" t="s">
        <v>38</v>
      </c>
      <c r="I205" s="6">
        <v>6153827.3499999996</v>
      </c>
      <c r="J205" s="2" t="s">
        <v>641</v>
      </c>
      <c r="K205" s="2" t="s">
        <v>305</v>
      </c>
      <c r="L205" s="2" t="s">
        <v>32</v>
      </c>
      <c r="M205" s="8">
        <v>3.76</v>
      </c>
      <c r="N205" s="43">
        <v>44676</v>
      </c>
      <c r="O205" s="43">
        <v>45285</v>
      </c>
      <c r="P205" s="43" t="s">
        <v>316</v>
      </c>
      <c r="Q205" s="2" t="s">
        <v>642</v>
      </c>
      <c r="R205" s="9">
        <v>0</v>
      </c>
      <c r="S205" s="10">
        <v>3.76</v>
      </c>
      <c r="T205" s="12">
        <v>22</v>
      </c>
      <c r="U205" s="12">
        <v>66</v>
      </c>
      <c r="V205" s="12">
        <v>88</v>
      </c>
    </row>
    <row r="206" spans="1:22" x14ac:dyDescent="0.25">
      <c r="A206" s="1" t="s">
        <v>643</v>
      </c>
      <c r="B206" s="1" t="s">
        <v>2472</v>
      </c>
      <c r="C206" s="1" t="s">
        <v>24</v>
      </c>
      <c r="D206" s="1" t="s">
        <v>25</v>
      </c>
      <c r="E206" s="1" t="s">
        <v>26</v>
      </c>
      <c r="F206" s="1" t="s">
        <v>27</v>
      </c>
      <c r="G206" s="1" t="s">
        <v>37</v>
      </c>
      <c r="H206" s="1" t="s">
        <v>38</v>
      </c>
      <c r="I206" s="5">
        <v>22310355.41</v>
      </c>
      <c r="J206" s="1" t="s">
        <v>641</v>
      </c>
      <c r="K206" s="1" t="s">
        <v>305</v>
      </c>
      <c r="L206" s="1" t="s">
        <v>32</v>
      </c>
      <c r="M206" s="7">
        <v>10.44</v>
      </c>
      <c r="N206" s="42">
        <v>44676</v>
      </c>
      <c r="O206" s="42">
        <v>45407</v>
      </c>
      <c r="P206" s="42" t="s">
        <v>316</v>
      </c>
      <c r="Q206" s="1" t="s">
        <v>644</v>
      </c>
      <c r="R206" s="3">
        <v>0</v>
      </c>
      <c r="S206" s="4">
        <v>10.44</v>
      </c>
      <c r="T206" s="11">
        <v>62</v>
      </c>
      <c r="U206" s="11">
        <v>186</v>
      </c>
      <c r="V206" s="11">
        <v>248</v>
      </c>
    </row>
    <row r="207" spans="1:22" x14ac:dyDescent="0.25">
      <c r="A207" s="2" t="s">
        <v>645</v>
      </c>
      <c r="B207" s="2" t="s">
        <v>2473</v>
      </c>
      <c r="C207" s="2" t="s">
        <v>24</v>
      </c>
      <c r="D207" s="2" t="s">
        <v>25</v>
      </c>
      <c r="E207" s="2" t="s">
        <v>26</v>
      </c>
      <c r="F207" s="2" t="s">
        <v>27</v>
      </c>
      <c r="G207" s="2" t="s">
        <v>37</v>
      </c>
      <c r="H207" s="2" t="s">
        <v>38</v>
      </c>
      <c r="I207" s="6">
        <v>40095886.340000004</v>
      </c>
      <c r="J207" s="2" t="s">
        <v>646</v>
      </c>
      <c r="K207" s="2" t="s">
        <v>305</v>
      </c>
      <c r="L207" s="2" t="s">
        <v>32</v>
      </c>
      <c r="M207" s="8">
        <v>12.87</v>
      </c>
      <c r="N207" s="43">
        <v>44706</v>
      </c>
      <c r="O207" s="43">
        <v>45255</v>
      </c>
      <c r="P207" s="43" t="s">
        <v>316</v>
      </c>
      <c r="Q207" s="2" t="s">
        <v>647</v>
      </c>
      <c r="R207" s="9">
        <v>0</v>
      </c>
      <c r="S207" s="10">
        <v>12.87</v>
      </c>
      <c r="T207" s="12">
        <v>76</v>
      </c>
      <c r="U207" s="12">
        <v>228</v>
      </c>
      <c r="V207" s="12">
        <v>304</v>
      </c>
    </row>
    <row r="208" spans="1:22" x14ac:dyDescent="0.25">
      <c r="A208" s="1" t="s">
        <v>648</v>
      </c>
      <c r="B208" s="1" t="s">
        <v>2474</v>
      </c>
      <c r="C208" s="1" t="s">
        <v>24</v>
      </c>
      <c r="D208" s="1" t="s">
        <v>25</v>
      </c>
      <c r="E208" s="1" t="s">
        <v>26</v>
      </c>
      <c r="F208" s="1" t="s">
        <v>27</v>
      </c>
      <c r="G208" s="1" t="s">
        <v>37</v>
      </c>
      <c r="H208" s="1" t="s">
        <v>38</v>
      </c>
      <c r="I208" s="5">
        <v>51388775.799999997</v>
      </c>
      <c r="J208" s="1" t="s">
        <v>649</v>
      </c>
      <c r="K208" s="1" t="s">
        <v>305</v>
      </c>
      <c r="L208" s="1" t="s">
        <v>32</v>
      </c>
      <c r="M208" s="7">
        <v>17.07</v>
      </c>
      <c r="N208" s="42">
        <v>44713</v>
      </c>
      <c r="O208" s="42">
        <v>45261</v>
      </c>
      <c r="P208" s="42" t="s">
        <v>316</v>
      </c>
      <c r="Q208" s="1" t="s">
        <v>650</v>
      </c>
      <c r="R208" s="3">
        <v>0</v>
      </c>
      <c r="S208" s="4">
        <v>17.07</v>
      </c>
      <c r="T208" s="11">
        <v>100</v>
      </c>
      <c r="U208" s="11">
        <v>300</v>
      </c>
      <c r="V208" s="11">
        <v>400</v>
      </c>
    </row>
    <row r="209" spans="1:22" x14ac:dyDescent="0.25">
      <c r="A209" s="2" t="s">
        <v>651</v>
      </c>
      <c r="B209" s="2" t="s">
        <v>2475</v>
      </c>
      <c r="C209" s="2" t="s">
        <v>24</v>
      </c>
      <c r="D209" s="2" t="s">
        <v>25</v>
      </c>
      <c r="E209" s="2" t="s">
        <v>26</v>
      </c>
      <c r="F209" s="2" t="s">
        <v>27</v>
      </c>
      <c r="G209" s="2" t="s">
        <v>37</v>
      </c>
      <c r="H209" s="2" t="s">
        <v>38</v>
      </c>
      <c r="I209" s="6">
        <v>53291046.780000001</v>
      </c>
      <c r="J209" s="2" t="s">
        <v>652</v>
      </c>
      <c r="K209" s="2" t="s">
        <v>305</v>
      </c>
      <c r="L209" s="2" t="s">
        <v>32</v>
      </c>
      <c r="M209" s="8">
        <v>17.45</v>
      </c>
      <c r="N209" s="43">
        <v>44706</v>
      </c>
      <c r="O209" s="43">
        <v>45255</v>
      </c>
      <c r="P209" s="43" t="s">
        <v>316</v>
      </c>
      <c r="Q209" s="2" t="s">
        <v>653</v>
      </c>
      <c r="R209" s="9">
        <v>0</v>
      </c>
      <c r="S209" s="10">
        <v>17.45</v>
      </c>
      <c r="T209" s="12">
        <v>103</v>
      </c>
      <c r="U209" s="12">
        <v>309</v>
      </c>
      <c r="V209" s="12">
        <v>412</v>
      </c>
    </row>
    <row r="210" spans="1:22" x14ac:dyDescent="0.25">
      <c r="A210" s="1" t="s">
        <v>654</v>
      </c>
      <c r="B210" s="1" t="s">
        <v>2476</v>
      </c>
      <c r="C210" s="1" t="s">
        <v>24</v>
      </c>
      <c r="D210" s="1" t="s">
        <v>25</v>
      </c>
      <c r="E210" s="1" t="s">
        <v>26</v>
      </c>
      <c r="F210" s="1" t="s">
        <v>27</v>
      </c>
      <c r="G210" s="1" t="s">
        <v>37</v>
      </c>
      <c r="H210" s="1" t="s">
        <v>38</v>
      </c>
      <c r="I210" s="5">
        <v>29693995.850000001</v>
      </c>
      <c r="J210" s="1" t="s">
        <v>655</v>
      </c>
      <c r="K210" s="1" t="s">
        <v>40</v>
      </c>
      <c r="L210" s="1" t="s">
        <v>578</v>
      </c>
      <c r="M210" s="7">
        <v>3.7</v>
      </c>
      <c r="N210" s="42">
        <v>44676</v>
      </c>
      <c r="O210" s="42">
        <v>46290</v>
      </c>
      <c r="P210" s="42" t="s">
        <v>316</v>
      </c>
      <c r="Q210" s="1" t="s">
        <v>656</v>
      </c>
      <c r="R210" s="3">
        <v>0</v>
      </c>
      <c r="S210" s="4">
        <v>3.7</v>
      </c>
      <c r="T210" s="11">
        <v>22</v>
      </c>
      <c r="U210" s="11">
        <v>66</v>
      </c>
      <c r="V210" s="11">
        <v>88</v>
      </c>
    </row>
    <row r="211" spans="1:22" x14ac:dyDescent="0.25">
      <c r="A211" s="2" t="s">
        <v>2477</v>
      </c>
      <c r="B211" s="2" t="s">
        <v>2478</v>
      </c>
      <c r="C211" s="2" t="s">
        <v>24</v>
      </c>
      <c r="D211" s="2" t="s">
        <v>25</v>
      </c>
      <c r="E211" s="2" t="s">
        <v>26</v>
      </c>
      <c r="F211" s="2" t="s">
        <v>27</v>
      </c>
      <c r="G211" s="2" t="s">
        <v>43</v>
      </c>
      <c r="H211" s="2" t="s">
        <v>38</v>
      </c>
      <c r="I211" s="6">
        <v>25439017.93</v>
      </c>
      <c r="J211" s="2" t="s">
        <v>523</v>
      </c>
      <c r="K211" s="2" t="s">
        <v>40</v>
      </c>
      <c r="L211" s="2" t="s">
        <v>32</v>
      </c>
      <c r="M211" s="8">
        <v>3.8</v>
      </c>
      <c r="N211" s="43">
        <v>44706</v>
      </c>
      <c r="O211" s="43">
        <v>45347</v>
      </c>
      <c r="P211" s="43" t="s">
        <v>316</v>
      </c>
      <c r="Q211" s="2" t="s">
        <v>2479</v>
      </c>
      <c r="R211" s="9">
        <v>0</v>
      </c>
      <c r="S211" s="10">
        <v>3.8</v>
      </c>
      <c r="T211" s="12">
        <v>23</v>
      </c>
      <c r="U211" s="12">
        <v>69</v>
      </c>
      <c r="V211" s="12">
        <v>92</v>
      </c>
    </row>
    <row r="212" spans="1:22" x14ac:dyDescent="0.25">
      <c r="A212" s="1" t="s">
        <v>657</v>
      </c>
      <c r="B212" s="1" t="s">
        <v>2480</v>
      </c>
      <c r="C212" s="1" t="s">
        <v>24</v>
      </c>
      <c r="D212" s="1" t="s">
        <v>25</v>
      </c>
      <c r="E212" s="1" t="s">
        <v>26</v>
      </c>
      <c r="F212" s="1" t="s">
        <v>27</v>
      </c>
      <c r="G212" s="1" t="s">
        <v>37</v>
      </c>
      <c r="H212" s="1" t="s">
        <v>38</v>
      </c>
      <c r="I212" s="5">
        <v>17317047.579999998</v>
      </c>
      <c r="J212" s="1" t="s">
        <v>658</v>
      </c>
      <c r="K212" s="1" t="s">
        <v>112</v>
      </c>
      <c r="L212" s="1" t="s">
        <v>32</v>
      </c>
      <c r="M212" s="7">
        <v>12.18</v>
      </c>
      <c r="N212" s="42">
        <v>44890</v>
      </c>
      <c r="O212" s="42">
        <v>45255</v>
      </c>
      <c r="P212" s="42" t="s">
        <v>316</v>
      </c>
      <c r="Q212" s="1" t="s">
        <v>659</v>
      </c>
      <c r="R212" s="3">
        <v>0</v>
      </c>
      <c r="S212" s="4">
        <v>12.18</v>
      </c>
      <c r="T212" s="11">
        <v>72</v>
      </c>
      <c r="U212" s="11">
        <v>216</v>
      </c>
      <c r="V212" s="11">
        <v>288</v>
      </c>
    </row>
    <row r="213" spans="1:22" x14ac:dyDescent="0.25">
      <c r="A213" s="2" t="s">
        <v>660</v>
      </c>
      <c r="B213" s="2" t="s">
        <v>2481</v>
      </c>
      <c r="C213" s="2" t="s">
        <v>24</v>
      </c>
      <c r="D213" s="2" t="s">
        <v>25</v>
      </c>
      <c r="E213" s="2" t="s">
        <v>26</v>
      </c>
      <c r="F213" s="2" t="s">
        <v>27</v>
      </c>
      <c r="G213" s="2" t="s">
        <v>37</v>
      </c>
      <c r="H213" s="2" t="s">
        <v>38</v>
      </c>
      <c r="I213" s="6">
        <v>13357025.720000001</v>
      </c>
      <c r="J213" s="2" t="s">
        <v>661</v>
      </c>
      <c r="K213" s="2" t="s">
        <v>112</v>
      </c>
      <c r="L213" s="2" t="s">
        <v>32</v>
      </c>
      <c r="M213" s="8">
        <v>13.84</v>
      </c>
      <c r="N213" s="43">
        <v>44706</v>
      </c>
      <c r="O213" s="43">
        <v>45468</v>
      </c>
      <c r="P213" s="43" t="s">
        <v>316</v>
      </c>
      <c r="Q213" s="2" t="s">
        <v>662</v>
      </c>
      <c r="R213" s="9">
        <v>0</v>
      </c>
      <c r="S213" s="10">
        <v>13.84</v>
      </c>
      <c r="T213" s="12">
        <v>81</v>
      </c>
      <c r="U213" s="12">
        <v>243</v>
      </c>
      <c r="V213" s="12">
        <v>324</v>
      </c>
    </row>
    <row r="214" spans="1:22" x14ac:dyDescent="0.25">
      <c r="A214" s="1" t="s">
        <v>663</v>
      </c>
      <c r="B214" s="1" t="s">
        <v>2482</v>
      </c>
      <c r="C214" s="1" t="s">
        <v>24</v>
      </c>
      <c r="D214" s="1" t="s">
        <v>25</v>
      </c>
      <c r="E214" s="1" t="s">
        <v>26</v>
      </c>
      <c r="F214" s="1" t="s">
        <v>27</v>
      </c>
      <c r="G214" s="1" t="s">
        <v>37</v>
      </c>
      <c r="H214" s="1" t="s">
        <v>38</v>
      </c>
      <c r="I214" s="5">
        <v>61000900.899999999</v>
      </c>
      <c r="J214" s="1" t="s">
        <v>664</v>
      </c>
      <c r="K214" s="1" t="s">
        <v>112</v>
      </c>
      <c r="L214" s="1" t="s">
        <v>32</v>
      </c>
      <c r="M214" s="7">
        <v>19.2</v>
      </c>
      <c r="N214" s="42">
        <v>44706</v>
      </c>
      <c r="O214" s="42">
        <v>45194</v>
      </c>
      <c r="P214" s="42" t="s">
        <v>316</v>
      </c>
      <c r="Q214" s="1" t="s">
        <v>665</v>
      </c>
      <c r="R214" s="3">
        <v>0</v>
      </c>
      <c r="S214" s="4">
        <v>19.2</v>
      </c>
      <c r="T214" s="11">
        <v>113</v>
      </c>
      <c r="U214" s="11">
        <v>339</v>
      </c>
      <c r="V214" s="11">
        <v>452</v>
      </c>
    </row>
    <row r="215" spans="1:22" x14ac:dyDescent="0.25">
      <c r="A215" s="2" t="s">
        <v>666</v>
      </c>
      <c r="B215" s="2" t="s">
        <v>2483</v>
      </c>
      <c r="C215" s="2" t="s">
        <v>24</v>
      </c>
      <c r="D215" s="2" t="s">
        <v>25</v>
      </c>
      <c r="E215" s="2" t="s">
        <v>26</v>
      </c>
      <c r="F215" s="2" t="s">
        <v>27</v>
      </c>
      <c r="G215" s="2" t="s">
        <v>43</v>
      </c>
      <c r="H215" s="2" t="s">
        <v>38</v>
      </c>
      <c r="I215" s="6">
        <v>6475074.4800000004</v>
      </c>
      <c r="J215" s="2" t="s">
        <v>667</v>
      </c>
      <c r="K215" s="2" t="s">
        <v>105</v>
      </c>
      <c r="L215" s="2" t="s">
        <v>32</v>
      </c>
      <c r="M215" s="8">
        <v>7.2</v>
      </c>
      <c r="N215" s="43">
        <v>44676</v>
      </c>
      <c r="O215" s="43">
        <v>44982</v>
      </c>
      <c r="P215" s="43" t="s">
        <v>316</v>
      </c>
      <c r="Q215" s="2" t="s">
        <v>668</v>
      </c>
      <c r="R215" s="9">
        <v>0</v>
      </c>
      <c r="S215" s="10">
        <v>7.2</v>
      </c>
      <c r="T215" s="12">
        <v>23</v>
      </c>
      <c r="U215" s="12">
        <v>69</v>
      </c>
      <c r="V215" s="12">
        <v>92</v>
      </c>
    </row>
    <row r="216" spans="1:22" x14ac:dyDescent="0.25">
      <c r="A216" s="1" t="s">
        <v>669</v>
      </c>
      <c r="B216" s="1" t="s">
        <v>2484</v>
      </c>
      <c r="C216" s="1" t="s">
        <v>24</v>
      </c>
      <c r="D216" s="1" t="s">
        <v>25</v>
      </c>
      <c r="E216" s="1" t="s">
        <v>26</v>
      </c>
      <c r="F216" s="1" t="s">
        <v>27</v>
      </c>
      <c r="G216" s="1" t="s">
        <v>43</v>
      </c>
      <c r="H216" s="1" t="s">
        <v>38</v>
      </c>
      <c r="I216" s="5">
        <v>4410917.33</v>
      </c>
      <c r="J216" s="1" t="s">
        <v>670</v>
      </c>
      <c r="K216" s="1" t="s">
        <v>87</v>
      </c>
      <c r="L216" s="1" t="s">
        <v>32</v>
      </c>
      <c r="M216" s="7">
        <v>8.75</v>
      </c>
      <c r="N216" s="42">
        <v>44706</v>
      </c>
      <c r="O216" s="42">
        <v>44982</v>
      </c>
      <c r="P216" s="42" t="s">
        <v>316</v>
      </c>
      <c r="Q216" s="1" t="s">
        <v>671</v>
      </c>
      <c r="R216" s="3">
        <v>0</v>
      </c>
      <c r="S216" s="4">
        <v>8.75</v>
      </c>
      <c r="T216" s="11">
        <v>28</v>
      </c>
      <c r="U216" s="11">
        <v>84</v>
      </c>
      <c r="V216" s="11">
        <v>112</v>
      </c>
    </row>
    <row r="217" spans="1:22" x14ac:dyDescent="0.25">
      <c r="A217" s="2" t="s">
        <v>672</v>
      </c>
      <c r="B217" s="2" t="s">
        <v>2485</v>
      </c>
      <c r="C217" s="2" t="s">
        <v>24</v>
      </c>
      <c r="D217" s="2" t="s">
        <v>25</v>
      </c>
      <c r="E217" s="2" t="s">
        <v>26</v>
      </c>
      <c r="F217" s="2" t="s">
        <v>27</v>
      </c>
      <c r="G217" s="2" t="s">
        <v>43</v>
      </c>
      <c r="H217" s="2" t="s">
        <v>38</v>
      </c>
      <c r="I217" s="6">
        <v>9189844.4600000009</v>
      </c>
      <c r="J217" s="2" t="s">
        <v>673</v>
      </c>
      <c r="K217" s="2" t="s">
        <v>87</v>
      </c>
      <c r="L217" s="2" t="s">
        <v>32</v>
      </c>
      <c r="M217" s="8">
        <v>14.4</v>
      </c>
      <c r="N217" s="43">
        <v>44706</v>
      </c>
      <c r="O217" s="43">
        <v>44982</v>
      </c>
      <c r="P217" s="43" t="s">
        <v>316</v>
      </c>
      <c r="Q217" s="2" t="s">
        <v>674</v>
      </c>
      <c r="R217" s="9">
        <v>0</v>
      </c>
      <c r="S217" s="10">
        <v>14.4</v>
      </c>
      <c r="T217" s="12">
        <v>46</v>
      </c>
      <c r="U217" s="12">
        <v>138</v>
      </c>
      <c r="V217" s="12">
        <v>184</v>
      </c>
    </row>
    <row r="218" spans="1:22" x14ac:dyDescent="0.25">
      <c r="A218" s="1" t="s">
        <v>675</v>
      </c>
      <c r="B218" s="1" t="s">
        <v>2486</v>
      </c>
      <c r="C218" s="1" t="s">
        <v>24</v>
      </c>
      <c r="D218" s="1" t="s">
        <v>25</v>
      </c>
      <c r="E218" s="1" t="s">
        <v>26</v>
      </c>
      <c r="F218" s="1" t="s">
        <v>27</v>
      </c>
      <c r="G218" s="1" t="s">
        <v>43</v>
      </c>
      <c r="H218" s="1" t="s">
        <v>38</v>
      </c>
      <c r="I218" s="5">
        <v>3348330.77</v>
      </c>
      <c r="J218" s="1" t="s">
        <v>676</v>
      </c>
      <c r="K218" s="1" t="s">
        <v>40</v>
      </c>
      <c r="L218" s="1" t="s">
        <v>32</v>
      </c>
      <c r="M218" s="7">
        <v>5.6</v>
      </c>
      <c r="N218" s="42">
        <v>44686</v>
      </c>
      <c r="O218" s="42">
        <v>44990</v>
      </c>
      <c r="P218" s="42" t="s">
        <v>316</v>
      </c>
      <c r="Q218" s="1" t="s">
        <v>677</v>
      </c>
      <c r="R218" s="3">
        <v>0</v>
      </c>
      <c r="S218" s="4">
        <v>5.6</v>
      </c>
      <c r="T218" s="11">
        <v>18</v>
      </c>
      <c r="U218" s="11">
        <v>54</v>
      </c>
      <c r="V218" s="11">
        <v>72</v>
      </c>
    </row>
    <row r="219" spans="1:22" x14ac:dyDescent="0.25">
      <c r="A219" s="2" t="s">
        <v>678</v>
      </c>
      <c r="B219" s="2" t="s">
        <v>2487</v>
      </c>
      <c r="C219" s="2" t="s">
        <v>24</v>
      </c>
      <c r="D219" s="2" t="s">
        <v>25</v>
      </c>
      <c r="E219" s="2" t="s">
        <v>26</v>
      </c>
      <c r="F219" s="2" t="s">
        <v>27</v>
      </c>
      <c r="G219" s="2" t="s">
        <v>43</v>
      </c>
      <c r="H219" s="2" t="s">
        <v>38</v>
      </c>
      <c r="I219" s="6">
        <v>3706818.77</v>
      </c>
      <c r="J219" s="2" t="s">
        <v>679</v>
      </c>
      <c r="K219" s="2" t="s">
        <v>40</v>
      </c>
      <c r="L219" s="2" t="s">
        <v>32</v>
      </c>
      <c r="M219" s="8">
        <v>2.9</v>
      </c>
      <c r="N219" s="43">
        <v>44711</v>
      </c>
      <c r="O219" s="43">
        <v>45015</v>
      </c>
      <c r="P219" s="43" t="s">
        <v>316</v>
      </c>
      <c r="Q219" s="2" t="s">
        <v>680</v>
      </c>
      <c r="R219" s="9">
        <v>0</v>
      </c>
      <c r="S219" s="10">
        <v>2.9</v>
      </c>
      <c r="T219" s="12">
        <v>10</v>
      </c>
      <c r="U219" s="12">
        <v>30</v>
      </c>
      <c r="V219" s="12">
        <v>40</v>
      </c>
    </row>
    <row r="220" spans="1:22" x14ac:dyDescent="0.25">
      <c r="A220" s="1" t="s">
        <v>681</v>
      </c>
      <c r="B220" s="1" t="s">
        <v>2488</v>
      </c>
      <c r="C220" s="1" t="s">
        <v>24</v>
      </c>
      <c r="D220" s="1" t="s">
        <v>25</v>
      </c>
      <c r="E220" s="1" t="s">
        <v>26</v>
      </c>
      <c r="F220" s="1" t="s">
        <v>27</v>
      </c>
      <c r="G220" s="1" t="s">
        <v>43</v>
      </c>
      <c r="H220" s="1" t="s">
        <v>38</v>
      </c>
      <c r="I220" s="5">
        <v>17176697.329999998</v>
      </c>
      <c r="J220" s="1" t="s">
        <v>682</v>
      </c>
      <c r="K220" s="1" t="s">
        <v>40</v>
      </c>
      <c r="L220" s="1" t="s">
        <v>32</v>
      </c>
      <c r="M220" s="7">
        <v>9.33</v>
      </c>
      <c r="N220" s="42">
        <v>44686</v>
      </c>
      <c r="O220" s="42">
        <v>45051</v>
      </c>
      <c r="P220" s="42" t="s">
        <v>316</v>
      </c>
      <c r="Q220" s="1" t="s">
        <v>683</v>
      </c>
      <c r="R220" s="3">
        <v>0</v>
      </c>
      <c r="S220" s="4">
        <v>9.33</v>
      </c>
      <c r="T220" s="11">
        <v>30</v>
      </c>
      <c r="U220" s="11">
        <v>90</v>
      </c>
      <c r="V220" s="11">
        <v>120</v>
      </c>
    </row>
    <row r="221" spans="1:22" x14ac:dyDescent="0.25">
      <c r="A221" s="2" t="s">
        <v>684</v>
      </c>
      <c r="B221" s="2" t="s">
        <v>2489</v>
      </c>
      <c r="C221" s="2" t="s">
        <v>24</v>
      </c>
      <c r="D221" s="2" t="s">
        <v>25</v>
      </c>
      <c r="E221" s="2" t="s">
        <v>26</v>
      </c>
      <c r="F221" s="2" t="s">
        <v>27</v>
      </c>
      <c r="G221" s="2" t="s">
        <v>43</v>
      </c>
      <c r="H221" s="2" t="s">
        <v>38</v>
      </c>
      <c r="I221" s="6">
        <v>9740198.25</v>
      </c>
      <c r="J221" s="2" t="s">
        <v>140</v>
      </c>
      <c r="K221" s="2" t="s">
        <v>40</v>
      </c>
      <c r="L221" s="2" t="s">
        <v>32</v>
      </c>
      <c r="M221" s="8">
        <v>8.3000000000000007</v>
      </c>
      <c r="N221" s="43">
        <v>44686</v>
      </c>
      <c r="O221" s="43">
        <v>45051</v>
      </c>
      <c r="P221" s="43" t="s">
        <v>316</v>
      </c>
      <c r="Q221" s="2" t="s">
        <v>685</v>
      </c>
      <c r="R221" s="9">
        <v>0</v>
      </c>
      <c r="S221" s="10">
        <v>8.3000000000000007</v>
      </c>
      <c r="T221" s="12">
        <v>27</v>
      </c>
      <c r="U221" s="12">
        <v>81</v>
      </c>
      <c r="V221" s="12">
        <v>108</v>
      </c>
    </row>
    <row r="222" spans="1:22" x14ac:dyDescent="0.25">
      <c r="A222" s="1" t="s">
        <v>686</v>
      </c>
      <c r="B222" s="1" t="s">
        <v>2490</v>
      </c>
      <c r="C222" s="1" t="s">
        <v>24</v>
      </c>
      <c r="D222" s="1" t="s">
        <v>25</v>
      </c>
      <c r="E222" s="1" t="s">
        <v>26</v>
      </c>
      <c r="F222" s="1" t="s">
        <v>27</v>
      </c>
      <c r="G222" s="1" t="s">
        <v>43</v>
      </c>
      <c r="H222" s="1" t="s">
        <v>38</v>
      </c>
      <c r="I222" s="5">
        <v>9740688.5500000007</v>
      </c>
      <c r="J222" s="1" t="s">
        <v>687</v>
      </c>
      <c r="K222" s="1" t="s">
        <v>40</v>
      </c>
      <c r="L222" s="1" t="s">
        <v>32</v>
      </c>
      <c r="M222" s="7">
        <v>8.4</v>
      </c>
      <c r="N222" s="42">
        <v>44686</v>
      </c>
      <c r="O222" s="42">
        <v>45051</v>
      </c>
      <c r="P222" s="42" t="s">
        <v>316</v>
      </c>
      <c r="Q222" s="1" t="s">
        <v>688</v>
      </c>
      <c r="R222" s="3">
        <v>0</v>
      </c>
      <c r="S222" s="4">
        <v>8.4</v>
      </c>
      <c r="T222" s="11">
        <v>27</v>
      </c>
      <c r="U222" s="11">
        <v>81</v>
      </c>
      <c r="V222" s="11">
        <v>108</v>
      </c>
    </row>
    <row r="223" spans="1:22" x14ac:dyDescent="0.25">
      <c r="A223" s="2" t="s">
        <v>689</v>
      </c>
      <c r="B223" s="2" t="s">
        <v>2491</v>
      </c>
      <c r="C223" s="2" t="s">
        <v>24</v>
      </c>
      <c r="D223" s="2" t="s">
        <v>25</v>
      </c>
      <c r="E223" s="2" t="s">
        <v>26</v>
      </c>
      <c r="F223" s="2" t="s">
        <v>27</v>
      </c>
      <c r="G223" s="2" t="s">
        <v>43</v>
      </c>
      <c r="H223" s="2" t="s">
        <v>38</v>
      </c>
      <c r="I223" s="6">
        <v>10651161.460000001</v>
      </c>
      <c r="J223" s="2" t="s">
        <v>690</v>
      </c>
      <c r="K223" s="2" t="s">
        <v>40</v>
      </c>
      <c r="L223" s="2" t="s">
        <v>32</v>
      </c>
      <c r="M223" s="8">
        <v>10.3</v>
      </c>
      <c r="N223" s="43">
        <v>44686</v>
      </c>
      <c r="O223" s="43">
        <v>45051</v>
      </c>
      <c r="P223" s="43" t="s">
        <v>316</v>
      </c>
      <c r="Q223" s="2" t="s">
        <v>691</v>
      </c>
      <c r="R223" s="9">
        <v>0</v>
      </c>
      <c r="S223" s="10">
        <v>10.3</v>
      </c>
      <c r="T223" s="12">
        <v>33</v>
      </c>
      <c r="U223" s="12">
        <v>99</v>
      </c>
      <c r="V223" s="12">
        <v>132</v>
      </c>
    </row>
    <row r="224" spans="1:22" x14ac:dyDescent="0.25">
      <c r="A224" s="1" t="s">
        <v>692</v>
      </c>
      <c r="B224" s="1" t="s">
        <v>2492</v>
      </c>
      <c r="C224" s="1" t="s">
        <v>24</v>
      </c>
      <c r="D224" s="1" t="s">
        <v>25</v>
      </c>
      <c r="E224" s="1" t="s">
        <v>26</v>
      </c>
      <c r="F224" s="1" t="s">
        <v>27</v>
      </c>
      <c r="G224" s="1" t="s">
        <v>43</v>
      </c>
      <c r="H224" s="1" t="s">
        <v>38</v>
      </c>
      <c r="I224" s="5">
        <v>2500785.2799999998</v>
      </c>
      <c r="J224" s="1" t="s">
        <v>693</v>
      </c>
      <c r="K224" s="1" t="s">
        <v>56</v>
      </c>
      <c r="L224" s="1" t="s">
        <v>32</v>
      </c>
      <c r="M224" s="7">
        <v>3</v>
      </c>
      <c r="N224" s="42">
        <v>44686</v>
      </c>
      <c r="O224" s="42">
        <v>44931</v>
      </c>
      <c r="P224" s="42" t="s">
        <v>316</v>
      </c>
      <c r="Q224" s="1" t="s">
        <v>694</v>
      </c>
      <c r="R224" s="3">
        <v>0</v>
      </c>
      <c r="S224" s="4">
        <v>3</v>
      </c>
      <c r="T224" s="11">
        <v>10</v>
      </c>
      <c r="U224" s="11">
        <v>30</v>
      </c>
      <c r="V224" s="11">
        <v>40</v>
      </c>
    </row>
    <row r="225" spans="1:22" x14ac:dyDescent="0.25">
      <c r="A225" s="2" t="s">
        <v>695</v>
      </c>
      <c r="B225" s="2" t="s">
        <v>2493</v>
      </c>
      <c r="C225" s="2" t="s">
        <v>24</v>
      </c>
      <c r="D225" s="2" t="s">
        <v>25</v>
      </c>
      <c r="E225" s="2" t="s">
        <v>26</v>
      </c>
      <c r="F225" s="2" t="s">
        <v>27</v>
      </c>
      <c r="G225" s="2" t="s">
        <v>43</v>
      </c>
      <c r="H225" s="2" t="s">
        <v>38</v>
      </c>
      <c r="I225" s="6">
        <v>9067888.9299999997</v>
      </c>
      <c r="J225" s="2" t="s">
        <v>696</v>
      </c>
      <c r="K225" s="2" t="s">
        <v>49</v>
      </c>
      <c r="L225" s="2" t="s">
        <v>32</v>
      </c>
      <c r="M225" s="8">
        <v>16</v>
      </c>
      <c r="N225" s="43">
        <v>44706</v>
      </c>
      <c r="O225" s="43">
        <v>44951</v>
      </c>
      <c r="P225" s="43" t="s">
        <v>316</v>
      </c>
      <c r="Q225" s="2" t="s">
        <v>697</v>
      </c>
      <c r="R225" s="9">
        <v>0</v>
      </c>
      <c r="S225" s="10">
        <v>16</v>
      </c>
      <c r="T225" s="12">
        <v>51</v>
      </c>
      <c r="U225" s="12">
        <v>153</v>
      </c>
      <c r="V225" s="12">
        <v>204</v>
      </c>
    </row>
    <row r="226" spans="1:22" x14ac:dyDescent="0.25">
      <c r="A226" s="1" t="s">
        <v>698</v>
      </c>
      <c r="B226" s="1" t="s">
        <v>2494</v>
      </c>
      <c r="C226" s="1" t="s">
        <v>24</v>
      </c>
      <c r="D226" s="1" t="s">
        <v>25</v>
      </c>
      <c r="E226" s="1" t="s">
        <v>26</v>
      </c>
      <c r="F226" s="1" t="s">
        <v>27</v>
      </c>
      <c r="G226" s="1" t="s">
        <v>43</v>
      </c>
      <c r="H226" s="1" t="s">
        <v>38</v>
      </c>
      <c r="I226" s="5">
        <v>49491875.039999999</v>
      </c>
      <c r="J226" s="1" t="s">
        <v>699</v>
      </c>
      <c r="K226" s="1" t="s">
        <v>72</v>
      </c>
      <c r="L226" s="1" t="s">
        <v>32</v>
      </c>
      <c r="M226" s="7">
        <v>30</v>
      </c>
      <c r="N226" s="42">
        <v>44706</v>
      </c>
      <c r="O226" s="42">
        <v>44982</v>
      </c>
      <c r="P226" s="42" t="s">
        <v>316</v>
      </c>
      <c r="Q226" s="1" t="s">
        <v>700</v>
      </c>
      <c r="R226" s="3">
        <v>0</v>
      </c>
      <c r="S226" s="4">
        <v>30</v>
      </c>
      <c r="T226" s="11">
        <v>95</v>
      </c>
      <c r="U226" s="11">
        <v>285</v>
      </c>
      <c r="V226" s="11">
        <v>380</v>
      </c>
    </row>
    <row r="227" spans="1:22" x14ac:dyDescent="0.25">
      <c r="A227" s="2" t="s">
        <v>701</v>
      </c>
      <c r="B227" s="2" t="s">
        <v>702</v>
      </c>
      <c r="C227" s="2" t="s">
        <v>24</v>
      </c>
      <c r="D227" s="2" t="s">
        <v>25</v>
      </c>
      <c r="E227" s="2" t="s">
        <v>26</v>
      </c>
      <c r="F227" s="2" t="s">
        <v>27</v>
      </c>
      <c r="G227" s="2" t="s">
        <v>28</v>
      </c>
      <c r="H227" s="2" t="s">
        <v>29</v>
      </c>
      <c r="I227" s="6">
        <v>2168492.61</v>
      </c>
      <c r="J227" s="2" t="s">
        <v>703</v>
      </c>
      <c r="K227" s="2" t="s">
        <v>105</v>
      </c>
      <c r="L227" s="2" t="s">
        <v>32</v>
      </c>
      <c r="M227" s="8">
        <v>4.16</v>
      </c>
      <c r="N227" s="43">
        <v>45194</v>
      </c>
      <c r="O227" s="43">
        <v>45347</v>
      </c>
      <c r="P227" s="43" t="s">
        <v>316</v>
      </c>
      <c r="Q227" s="2" t="s">
        <v>704</v>
      </c>
      <c r="R227" s="9">
        <v>0</v>
      </c>
      <c r="S227" s="10">
        <v>4.16</v>
      </c>
      <c r="T227" s="12">
        <v>3</v>
      </c>
      <c r="U227" s="12">
        <v>9</v>
      </c>
      <c r="V227" s="12">
        <v>12</v>
      </c>
    </row>
    <row r="228" spans="1:22" x14ac:dyDescent="0.25">
      <c r="A228" s="1" t="s">
        <v>705</v>
      </c>
      <c r="B228" s="1" t="s">
        <v>706</v>
      </c>
      <c r="C228" s="1" t="s">
        <v>24</v>
      </c>
      <c r="D228" s="1" t="s">
        <v>25</v>
      </c>
      <c r="E228" s="1" t="s">
        <v>26</v>
      </c>
      <c r="F228" s="1" t="s">
        <v>27</v>
      </c>
      <c r="G228" s="1" t="s">
        <v>28</v>
      </c>
      <c r="H228" s="1" t="s">
        <v>29</v>
      </c>
      <c r="I228" s="5">
        <v>8335288.1100000003</v>
      </c>
      <c r="J228" s="1" t="s">
        <v>707</v>
      </c>
      <c r="K228" s="1" t="s">
        <v>112</v>
      </c>
      <c r="L228" s="1" t="s">
        <v>32</v>
      </c>
      <c r="M228" s="7">
        <v>11.88</v>
      </c>
      <c r="N228" s="42">
        <v>45194</v>
      </c>
      <c r="O228" s="42">
        <v>45713</v>
      </c>
      <c r="P228" s="42" t="s">
        <v>316</v>
      </c>
      <c r="Q228" s="1" t="s">
        <v>708</v>
      </c>
      <c r="R228" s="3" t="s">
        <v>709</v>
      </c>
      <c r="S228" s="4" t="s">
        <v>710</v>
      </c>
      <c r="T228" s="11">
        <v>8</v>
      </c>
      <c r="U228" s="11">
        <v>24</v>
      </c>
      <c r="V228" s="11">
        <v>32</v>
      </c>
    </row>
    <row r="229" spans="1:22" x14ac:dyDescent="0.25">
      <c r="A229" s="2" t="s">
        <v>711</v>
      </c>
      <c r="B229" s="2" t="s">
        <v>712</v>
      </c>
      <c r="C229" s="2" t="s">
        <v>24</v>
      </c>
      <c r="D229" s="2" t="s">
        <v>25</v>
      </c>
      <c r="E229" s="2" t="s">
        <v>26</v>
      </c>
      <c r="F229" s="2" t="s">
        <v>27</v>
      </c>
      <c r="G229" s="2" t="s">
        <v>28</v>
      </c>
      <c r="H229" s="2" t="s">
        <v>29</v>
      </c>
      <c r="I229" s="6">
        <v>2756951.99</v>
      </c>
      <c r="J229" s="2" t="s">
        <v>713</v>
      </c>
      <c r="K229" s="2" t="s">
        <v>112</v>
      </c>
      <c r="L229" s="2" t="s">
        <v>32</v>
      </c>
      <c r="M229" s="8">
        <v>6.2</v>
      </c>
      <c r="N229" s="43">
        <v>45194</v>
      </c>
      <c r="O229" s="43">
        <v>45347</v>
      </c>
      <c r="P229" s="43" t="s">
        <v>316</v>
      </c>
      <c r="Q229" s="2" t="s">
        <v>714</v>
      </c>
      <c r="R229" s="9">
        <v>0</v>
      </c>
      <c r="S229" s="10">
        <v>6.2</v>
      </c>
      <c r="T229" s="12">
        <v>4</v>
      </c>
      <c r="U229" s="12">
        <v>12</v>
      </c>
      <c r="V229" s="12">
        <v>16</v>
      </c>
    </row>
    <row r="230" spans="1:22" x14ac:dyDescent="0.25">
      <c r="A230" s="1" t="s">
        <v>715</v>
      </c>
      <c r="B230" s="1" t="s">
        <v>716</v>
      </c>
      <c r="C230" s="1" t="s">
        <v>24</v>
      </c>
      <c r="D230" s="1" t="s">
        <v>25</v>
      </c>
      <c r="E230" s="1" t="s">
        <v>26</v>
      </c>
      <c r="F230" s="1" t="s">
        <v>27</v>
      </c>
      <c r="G230" s="1" t="s">
        <v>28</v>
      </c>
      <c r="H230" s="1" t="s">
        <v>29</v>
      </c>
      <c r="I230" s="5">
        <v>9782599.7899999991</v>
      </c>
      <c r="J230" s="1" t="s">
        <v>717</v>
      </c>
      <c r="K230" s="1" t="s">
        <v>112</v>
      </c>
      <c r="L230" s="1" t="s">
        <v>32</v>
      </c>
      <c r="M230" s="7">
        <v>10.98</v>
      </c>
      <c r="N230" s="42">
        <v>45194</v>
      </c>
      <c r="O230" s="42">
        <v>45713</v>
      </c>
      <c r="P230" s="42" t="s">
        <v>316</v>
      </c>
      <c r="Q230" s="1" t="s">
        <v>718</v>
      </c>
      <c r="R230" s="3" t="s">
        <v>719</v>
      </c>
      <c r="S230" s="4" t="s">
        <v>720</v>
      </c>
      <c r="T230" s="11">
        <v>7</v>
      </c>
      <c r="U230" s="11">
        <v>21</v>
      </c>
      <c r="V230" s="11">
        <v>28</v>
      </c>
    </row>
    <row r="231" spans="1:22" x14ac:dyDescent="0.25">
      <c r="A231" s="2" t="s">
        <v>721</v>
      </c>
      <c r="B231" s="2" t="s">
        <v>722</v>
      </c>
      <c r="C231" s="2" t="s">
        <v>24</v>
      </c>
      <c r="D231" s="2" t="s">
        <v>25</v>
      </c>
      <c r="E231" s="2" t="s">
        <v>26</v>
      </c>
      <c r="F231" s="2" t="s">
        <v>27</v>
      </c>
      <c r="G231" s="2" t="s">
        <v>28</v>
      </c>
      <c r="H231" s="2" t="s">
        <v>29</v>
      </c>
      <c r="I231" s="6">
        <v>42868054.899999999</v>
      </c>
      <c r="J231" s="2" t="s">
        <v>723</v>
      </c>
      <c r="K231" s="2" t="s">
        <v>112</v>
      </c>
      <c r="L231" s="2" t="s">
        <v>32</v>
      </c>
      <c r="M231" s="8">
        <v>33.15</v>
      </c>
      <c r="N231" s="43">
        <v>45194</v>
      </c>
      <c r="O231" s="43">
        <v>45529</v>
      </c>
      <c r="P231" s="43" t="s">
        <v>316</v>
      </c>
      <c r="Q231" s="2" t="s">
        <v>724</v>
      </c>
      <c r="R231" s="9">
        <v>124.4</v>
      </c>
      <c r="S231" s="10">
        <v>157.55000000000001</v>
      </c>
      <c r="T231" s="12">
        <v>21</v>
      </c>
      <c r="U231" s="12">
        <v>63</v>
      </c>
      <c r="V231" s="12">
        <v>84</v>
      </c>
    </row>
    <row r="232" spans="1:22" x14ac:dyDescent="0.25">
      <c r="A232" s="1" t="s">
        <v>725</v>
      </c>
      <c r="B232" s="1" t="s">
        <v>726</v>
      </c>
      <c r="C232" s="1" t="s">
        <v>24</v>
      </c>
      <c r="D232" s="1" t="s">
        <v>25</v>
      </c>
      <c r="E232" s="1" t="s">
        <v>26</v>
      </c>
      <c r="F232" s="1" t="s">
        <v>27</v>
      </c>
      <c r="G232" s="1" t="s">
        <v>28</v>
      </c>
      <c r="H232" s="1" t="s">
        <v>29</v>
      </c>
      <c r="I232" s="5">
        <v>70492886.430000007</v>
      </c>
      <c r="J232" s="1" t="s">
        <v>727</v>
      </c>
      <c r="K232" s="1" t="s">
        <v>76</v>
      </c>
      <c r="L232" s="1" t="s">
        <v>32</v>
      </c>
      <c r="M232" s="7">
        <v>55</v>
      </c>
      <c r="N232" s="42">
        <v>44607</v>
      </c>
      <c r="O232" s="42">
        <v>45061</v>
      </c>
      <c r="P232" s="42" t="s">
        <v>316</v>
      </c>
      <c r="Q232" s="1" t="s">
        <v>728</v>
      </c>
      <c r="R232" s="3">
        <v>0.2</v>
      </c>
      <c r="S232" s="4">
        <v>55.2</v>
      </c>
      <c r="T232" s="11">
        <v>35</v>
      </c>
      <c r="U232" s="11">
        <v>105</v>
      </c>
      <c r="V232" s="11">
        <v>140</v>
      </c>
    </row>
    <row r="233" spans="1:22" x14ac:dyDescent="0.25">
      <c r="A233" s="2" t="s">
        <v>729</v>
      </c>
      <c r="B233" s="2" t="s">
        <v>730</v>
      </c>
      <c r="C233" s="2" t="s">
        <v>24</v>
      </c>
      <c r="D233" s="2" t="s">
        <v>25</v>
      </c>
      <c r="E233" s="2" t="s">
        <v>26</v>
      </c>
      <c r="F233" s="2" t="s">
        <v>27</v>
      </c>
      <c r="G233" s="2" t="s">
        <v>28</v>
      </c>
      <c r="H233" s="2" t="s">
        <v>29</v>
      </c>
      <c r="I233" s="6">
        <v>43984111.109999999</v>
      </c>
      <c r="J233" s="2" t="s">
        <v>731</v>
      </c>
      <c r="K233" s="2" t="s">
        <v>112</v>
      </c>
      <c r="L233" s="2" t="s">
        <v>32</v>
      </c>
      <c r="M233" s="8">
        <v>40.6</v>
      </c>
      <c r="N233" s="43">
        <v>45194</v>
      </c>
      <c r="O233" s="43">
        <v>45437</v>
      </c>
      <c r="P233" s="43" t="s">
        <v>316</v>
      </c>
      <c r="Q233" s="2" t="s">
        <v>732</v>
      </c>
      <c r="R233" s="9" t="s">
        <v>733</v>
      </c>
      <c r="S233" s="10" t="s">
        <v>734</v>
      </c>
      <c r="T233" s="12">
        <v>26</v>
      </c>
      <c r="U233" s="12">
        <v>78</v>
      </c>
      <c r="V233" s="12">
        <v>104</v>
      </c>
    </row>
    <row r="234" spans="1:22" x14ac:dyDescent="0.25">
      <c r="A234" s="1" t="s">
        <v>735</v>
      </c>
      <c r="B234" s="1" t="s">
        <v>736</v>
      </c>
      <c r="C234" s="1" t="s">
        <v>24</v>
      </c>
      <c r="D234" s="1" t="s">
        <v>25</v>
      </c>
      <c r="E234" s="1" t="s">
        <v>26</v>
      </c>
      <c r="F234" s="1" t="s">
        <v>27</v>
      </c>
      <c r="G234" s="1" t="s">
        <v>28</v>
      </c>
      <c r="H234" s="1" t="s">
        <v>29</v>
      </c>
      <c r="I234" s="5">
        <v>26028600.25</v>
      </c>
      <c r="J234" s="1" t="s">
        <v>737</v>
      </c>
      <c r="K234" s="1" t="s">
        <v>112</v>
      </c>
      <c r="L234" s="1" t="s">
        <v>32</v>
      </c>
      <c r="M234" s="7">
        <v>22.7</v>
      </c>
      <c r="N234" s="42">
        <v>45194</v>
      </c>
      <c r="O234" s="42">
        <v>45498</v>
      </c>
      <c r="P234" s="42" t="s">
        <v>316</v>
      </c>
      <c r="Q234" s="1" t="s">
        <v>724</v>
      </c>
      <c r="R234" s="3">
        <v>101.7</v>
      </c>
      <c r="S234" s="4">
        <v>124.4</v>
      </c>
      <c r="T234" s="11">
        <v>15</v>
      </c>
      <c r="U234" s="11">
        <v>45</v>
      </c>
      <c r="V234" s="11">
        <v>60</v>
      </c>
    </row>
    <row r="235" spans="1:22" x14ac:dyDescent="0.25">
      <c r="A235" s="2" t="s">
        <v>738</v>
      </c>
      <c r="B235" s="2" t="s">
        <v>739</v>
      </c>
      <c r="C235" s="2" t="s">
        <v>24</v>
      </c>
      <c r="D235" s="2" t="s">
        <v>25</v>
      </c>
      <c r="E235" s="2" t="s">
        <v>26</v>
      </c>
      <c r="F235" s="2" t="s">
        <v>27</v>
      </c>
      <c r="G235" s="2" t="s">
        <v>28</v>
      </c>
      <c r="H235" s="2" t="s">
        <v>29</v>
      </c>
      <c r="I235" s="6">
        <v>10904213.01</v>
      </c>
      <c r="J235" s="2" t="s">
        <v>740</v>
      </c>
      <c r="K235" s="2" t="s">
        <v>112</v>
      </c>
      <c r="L235" s="2" t="s">
        <v>32</v>
      </c>
      <c r="M235" s="8">
        <v>11.52</v>
      </c>
      <c r="N235" s="43">
        <v>45194</v>
      </c>
      <c r="O235" s="43">
        <v>45407</v>
      </c>
      <c r="P235" s="43" t="s">
        <v>316</v>
      </c>
      <c r="Q235" s="2" t="s">
        <v>741</v>
      </c>
      <c r="R235" s="9" t="s">
        <v>742</v>
      </c>
      <c r="S235" s="10" t="s">
        <v>743</v>
      </c>
      <c r="T235" s="12">
        <v>8</v>
      </c>
      <c r="U235" s="12">
        <v>24</v>
      </c>
      <c r="V235" s="12">
        <v>32</v>
      </c>
    </row>
    <row r="236" spans="1:22" x14ac:dyDescent="0.25">
      <c r="A236" s="1" t="s">
        <v>744</v>
      </c>
      <c r="B236" s="1" t="s">
        <v>745</v>
      </c>
      <c r="C236" s="1" t="s">
        <v>24</v>
      </c>
      <c r="D236" s="1" t="s">
        <v>25</v>
      </c>
      <c r="E236" s="1" t="s">
        <v>26</v>
      </c>
      <c r="F236" s="1" t="s">
        <v>27</v>
      </c>
      <c r="G236" s="1" t="s">
        <v>28</v>
      </c>
      <c r="H236" s="1" t="s">
        <v>29</v>
      </c>
      <c r="I236" s="5">
        <v>6796449.2699999996</v>
      </c>
      <c r="J236" s="1" t="s">
        <v>470</v>
      </c>
      <c r="K236" s="1" t="s">
        <v>56</v>
      </c>
      <c r="L236" s="1" t="s">
        <v>32</v>
      </c>
      <c r="M236" s="7">
        <v>6.2</v>
      </c>
      <c r="N236" s="42">
        <v>45194</v>
      </c>
      <c r="O236" s="42">
        <v>45347</v>
      </c>
      <c r="P236" s="42" t="s">
        <v>316</v>
      </c>
      <c r="Q236" s="1" t="s">
        <v>746</v>
      </c>
      <c r="R236" s="3">
        <v>231</v>
      </c>
      <c r="S236" s="4">
        <v>237.2</v>
      </c>
      <c r="T236" s="11">
        <v>4</v>
      </c>
      <c r="U236" s="11">
        <v>12</v>
      </c>
      <c r="V236" s="11">
        <v>16</v>
      </c>
    </row>
    <row r="237" spans="1:22" x14ac:dyDescent="0.25">
      <c r="A237" s="2" t="s">
        <v>747</v>
      </c>
      <c r="B237" s="2" t="s">
        <v>748</v>
      </c>
      <c r="C237" s="2" t="s">
        <v>24</v>
      </c>
      <c r="D237" s="2" t="s">
        <v>25</v>
      </c>
      <c r="E237" s="2" t="s">
        <v>26</v>
      </c>
      <c r="F237" s="2" t="s">
        <v>27</v>
      </c>
      <c r="G237" s="2" t="s">
        <v>28</v>
      </c>
      <c r="H237" s="2" t="s">
        <v>29</v>
      </c>
      <c r="I237" s="6">
        <v>29335922.09</v>
      </c>
      <c r="J237" s="2" t="s">
        <v>749</v>
      </c>
      <c r="K237" s="2" t="s">
        <v>40</v>
      </c>
      <c r="L237" s="2" t="s">
        <v>32</v>
      </c>
      <c r="M237" s="8">
        <v>23.8</v>
      </c>
      <c r="N237" s="43">
        <v>45194</v>
      </c>
      <c r="O237" s="43">
        <v>46047</v>
      </c>
      <c r="P237" s="43" t="s">
        <v>316</v>
      </c>
      <c r="Q237" s="2" t="s">
        <v>750</v>
      </c>
      <c r="R237" s="9">
        <v>268.3</v>
      </c>
      <c r="S237" s="10">
        <v>292</v>
      </c>
      <c r="T237" s="12">
        <v>15</v>
      </c>
      <c r="U237" s="12">
        <v>45</v>
      </c>
      <c r="V237" s="12">
        <v>60</v>
      </c>
    </row>
    <row r="238" spans="1:22" x14ac:dyDescent="0.25">
      <c r="A238" s="1" t="s">
        <v>751</v>
      </c>
      <c r="B238" s="1" t="s">
        <v>752</v>
      </c>
      <c r="C238" s="1" t="s">
        <v>24</v>
      </c>
      <c r="D238" s="1" t="s">
        <v>25</v>
      </c>
      <c r="E238" s="1" t="s">
        <v>26</v>
      </c>
      <c r="F238" s="1" t="s">
        <v>27</v>
      </c>
      <c r="G238" s="1" t="s">
        <v>28</v>
      </c>
      <c r="H238" s="1" t="s">
        <v>29</v>
      </c>
      <c r="I238" s="5">
        <v>6610936.6799999997</v>
      </c>
      <c r="J238" s="1" t="s">
        <v>753</v>
      </c>
      <c r="K238" s="1" t="s">
        <v>40</v>
      </c>
      <c r="L238" s="1" t="s">
        <v>32</v>
      </c>
      <c r="M238" s="7">
        <v>2.7399999999999807</v>
      </c>
      <c r="N238" s="42">
        <v>45194</v>
      </c>
      <c r="O238" s="42">
        <v>45621</v>
      </c>
      <c r="P238" s="42" t="s">
        <v>316</v>
      </c>
      <c r="Q238" s="1" t="s">
        <v>754</v>
      </c>
      <c r="R238" s="3">
        <v>165.77</v>
      </c>
      <c r="S238" s="4">
        <v>168.51</v>
      </c>
      <c r="T238" s="11">
        <v>2</v>
      </c>
      <c r="U238" s="11">
        <v>6</v>
      </c>
      <c r="V238" s="11">
        <v>8</v>
      </c>
    </row>
    <row r="239" spans="1:22" x14ac:dyDescent="0.25">
      <c r="A239" s="2" t="s">
        <v>755</v>
      </c>
      <c r="B239" s="2" t="s">
        <v>756</v>
      </c>
      <c r="C239" s="2" t="s">
        <v>24</v>
      </c>
      <c r="D239" s="2" t="s">
        <v>25</v>
      </c>
      <c r="E239" s="2" t="s">
        <v>26</v>
      </c>
      <c r="F239" s="2" t="s">
        <v>27</v>
      </c>
      <c r="G239" s="2" t="s">
        <v>28</v>
      </c>
      <c r="H239" s="2" t="s">
        <v>29</v>
      </c>
      <c r="I239" s="6">
        <v>39484442.159999996</v>
      </c>
      <c r="J239" s="2" t="s">
        <v>757</v>
      </c>
      <c r="K239" s="2" t="s">
        <v>40</v>
      </c>
      <c r="L239" s="2" t="s">
        <v>32</v>
      </c>
      <c r="M239" s="8">
        <v>29.3</v>
      </c>
      <c r="N239" s="43">
        <v>45194</v>
      </c>
      <c r="O239" s="43">
        <v>45560</v>
      </c>
      <c r="P239" s="43" t="s">
        <v>316</v>
      </c>
      <c r="Q239" s="2" t="s">
        <v>758</v>
      </c>
      <c r="R239" s="9">
        <v>181.5</v>
      </c>
      <c r="S239" s="10">
        <v>210.8</v>
      </c>
      <c r="T239" s="12">
        <v>19</v>
      </c>
      <c r="U239" s="12">
        <v>57</v>
      </c>
      <c r="V239" s="12">
        <v>76</v>
      </c>
    </row>
    <row r="240" spans="1:22" x14ac:dyDescent="0.25">
      <c r="A240" s="1" t="s">
        <v>759</v>
      </c>
      <c r="B240" s="1" t="s">
        <v>760</v>
      </c>
      <c r="C240" s="1" t="s">
        <v>24</v>
      </c>
      <c r="D240" s="1" t="s">
        <v>25</v>
      </c>
      <c r="E240" s="1" t="s">
        <v>26</v>
      </c>
      <c r="F240" s="1" t="s">
        <v>27</v>
      </c>
      <c r="G240" s="1" t="s">
        <v>28</v>
      </c>
      <c r="H240" s="1" t="s">
        <v>29</v>
      </c>
      <c r="I240" s="5">
        <v>47465423.210000001</v>
      </c>
      <c r="J240" s="1" t="s">
        <v>757</v>
      </c>
      <c r="K240" s="1" t="s">
        <v>40</v>
      </c>
      <c r="L240" s="1" t="s">
        <v>32</v>
      </c>
      <c r="M240" s="7">
        <v>29.5</v>
      </c>
      <c r="N240" s="42">
        <v>45194</v>
      </c>
      <c r="O240" s="42">
        <v>45560</v>
      </c>
      <c r="P240" s="42" t="s">
        <v>316</v>
      </c>
      <c r="Q240" s="1" t="s">
        <v>758</v>
      </c>
      <c r="R240" s="3">
        <v>152</v>
      </c>
      <c r="S240" s="4">
        <v>181.5</v>
      </c>
      <c r="T240" s="11">
        <v>19</v>
      </c>
      <c r="U240" s="11">
        <v>57</v>
      </c>
      <c r="V240" s="11">
        <v>76</v>
      </c>
    </row>
    <row r="241" spans="1:22" x14ac:dyDescent="0.25">
      <c r="A241" s="2" t="s">
        <v>761</v>
      </c>
      <c r="B241" s="2" t="s">
        <v>762</v>
      </c>
      <c r="C241" s="2" t="s">
        <v>24</v>
      </c>
      <c r="D241" s="2" t="s">
        <v>25</v>
      </c>
      <c r="E241" s="2" t="s">
        <v>26</v>
      </c>
      <c r="F241" s="2" t="s">
        <v>27</v>
      </c>
      <c r="G241" s="2" t="s">
        <v>28</v>
      </c>
      <c r="H241" s="2" t="s">
        <v>29</v>
      </c>
      <c r="I241" s="6">
        <v>36267742.460000001</v>
      </c>
      <c r="J241" s="2" t="s">
        <v>763</v>
      </c>
      <c r="K241" s="2" t="s">
        <v>40</v>
      </c>
      <c r="L241" s="2" t="s">
        <v>32</v>
      </c>
      <c r="M241" s="8">
        <v>41.36</v>
      </c>
      <c r="N241" s="43">
        <v>45194</v>
      </c>
      <c r="O241" s="43">
        <v>45498</v>
      </c>
      <c r="P241" s="43" t="s">
        <v>316</v>
      </c>
      <c r="Q241" s="2" t="s">
        <v>764</v>
      </c>
      <c r="R241" s="9">
        <v>50</v>
      </c>
      <c r="S241" s="10">
        <v>91.36</v>
      </c>
      <c r="T241" s="12">
        <v>27</v>
      </c>
      <c r="U241" s="12">
        <v>81</v>
      </c>
      <c r="V241" s="12">
        <v>108</v>
      </c>
    </row>
    <row r="242" spans="1:22" x14ac:dyDescent="0.25">
      <c r="A242" s="1" t="s">
        <v>765</v>
      </c>
      <c r="B242" s="1" t="s">
        <v>766</v>
      </c>
      <c r="C242" s="1" t="s">
        <v>24</v>
      </c>
      <c r="D242" s="1" t="s">
        <v>25</v>
      </c>
      <c r="E242" s="1" t="s">
        <v>26</v>
      </c>
      <c r="F242" s="1" t="s">
        <v>27</v>
      </c>
      <c r="G242" s="1" t="s">
        <v>28</v>
      </c>
      <c r="H242" s="1" t="s">
        <v>29</v>
      </c>
      <c r="I242" s="5">
        <v>33196448.23</v>
      </c>
      <c r="J242" s="1" t="s">
        <v>767</v>
      </c>
      <c r="K242" s="1" t="s">
        <v>40</v>
      </c>
      <c r="L242" s="1" t="s">
        <v>32</v>
      </c>
      <c r="M242" s="7">
        <v>50</v>
      </c>
      <c r="N242" s="42">
        <v>45194</v>
      </c>
      <c r="O242" s="42">
        <v>45437</v>
      </c>
      <c r="P242" s="42" t="s">
        <v>316</v>
      </c>
      <c r="Q242" s="1" t="s">
        <v>764</v>
      </c>
      <c r="R242" s="3">
        <v>0</v>
      </c>
      <c r="S242" s="4">
        <v>50</v>
      </c>
      <c r="T242" s="11">
        <v>32</v>
      </c>
      <c r="U242" s="11">
        <v>96</v>
      </c>
      <c r="V242" s="11">
        <v>128</v>
      </c>
    </row>
    <row r="243" spans="1:22" x14ac:dyDescent="0.25">
      <c r="A243" s="2" t="s">
        <v>768</v>
      </c>
      <c r="B243" s="2" t="s">
        <v>769</v>
      </c>
      <c r="C243" s="2" t="s">
        <v>24</v>
      </c>
      <c r="D243" s="2" t="s">
        <v>25</v>
      </c>
      <c r="E243" s="2" t="s">
        <v>26</v>
      </c>
      <c r="F243" s="2" t="s">
        <v>27</v>
      </c>
      <c r="G243" s="2" t="s">
        <v>28</v>
      </c>
      <c r="H243" s="2" t="s">
        <v>29</v>
      </c>
      <c r="I243" s="6">
        <v>22788357.609999999</v>
      </c>
      <c r="J243" s="2" t="s">
        <v>770</v>
      </c>
      <c r="K243" s="2" t="s">
        <v>305</v>
      </c>
      <c r="L243" s="2" t="s">
        <v>32</v>
      </c>
      <c r="M243" s="8">
        <v>20</v>
      </c>
      <c r="N243" s="43">
        <v>45194</v>
      </c>
      <c r="O243" s="43">
        <v>45498</v>
      </c>
      <c r="P243" s="43" t="s">
        <v>316</v>
      </c>
      <c r="Q243" s="2" t="s">
        <v>771</v>
      </c>
      <c r="R243" s="9">
        <v>0</v>
      </c>
      <c r="S243" s="10">
        <v>20</v>
      </c>
      <c r="T243" s="12">
        <v>13</v>
      </c>
      <c r="U243" s="12">
        <v>39</v>
      </c>
      <c r="V243" s="12">
        <v>52</v>
      </c>
    </row>
    <row r="244" spans="1:22" x14ac:dyDescent="0.25">
      <c r="A244" s="1" t="s">
        <v>772</v>
      </c>
      <c r="B244" s="1" t="s">
        <v>773</v>
      </c>
      <c r="C244" s="1" t="s">
        <v>24</v>
      </c>
      <c r="D244" s="1" t="s">
        <v>25</v>
      </c>
      <c r="E244" s="1" t="s">
        <v>26</v>
      </c>
      <c r="F244" s="1" t="s">
        <v>27</v>
      </c>
      <c r="G244" s="1" t="s">
        <v>28</v>
      </c>
      <c r="H244" s="1" t="s">
        <v>29</v>
      </c>
      <c r="I244" s="5">
        <v>18838563.219999999</v>
      </c>
      <c r="J244" s="1" t="s">
        <v>537</v>
      </c>
      <c r="K244" s="1" t="s">
        <v>305</v>
      </c>
      <c r="L244" s="1" t="s">
        <v>32</v>
      </c>
      <c r="M244" s="7">
        <v>21.24</v>
      </c>
      <c r="N244" s="42">
        <v>45194</v>
      </c>
      <c r="O244" s="42">
        <v>45621</v>
      </c>
      <c r="P244" s="42" t="s">
        <v>316</v>
      </c>
      <c r="Q244" s="1" t="s">
        <v>771</v>
      </c>
      <c r="R244" s="3">
        <v>20</v>
      </c>
      <c r="S244" s="4">
        <v>41.24</v>
      </c>
      <c r="T244" s="11">
        <v>14</v>
      </c>
      <c r="U244" s="11">
        <v>42</v>
      </c>
      <c r="V244" s="11">
        <v>56</v>
      </c>
    </row>
    <row r="245" spans="1:22" x14ac:dyDescent="0.25">
      <c r="A245" s="2" t="s">
        <v>774</v>
      </c>
      <c r="B245" s="2" t="s">
        <v>775</v>
      </c>
      <c r="C245" s="2" t="s">
        <v>24</v>
      </c>
      <c r="D245" s="2" t="s">
        <v>25</v>
      </c>
      <c r="E245" s="2" t="s">
        <v>26</v>
      </c>
      <c r="F245" s="2" t="s">
        <v>27</v>
      </c>
      <c r="G245" s="2" t="s">
        <v>28</v>
      </c>
      <c r="H245" s="2" t="s">
        <v>29</v>
      </c>
      <c r="I245" s="6">
        <v>7526076.0800000001</v>
      </c>
      <c r="J245" s="2" t="s">
        <v>304</v>
      </c>
      <c r="K245" s="2" t="s">
        <v>305</v>
      </c>
      <c r="L245" s="2" t="s">
        <v>32</v>
      </c>
      <c r="M245" s="8">
        <v>7.15</v>
      </c>
      <c r="N245" s="43">
        <v>45194</v>
      </c>
      <c r="O245" s="43">
        <v>45468</v>
      </c>
      <c r="P245" s="43" t="s">
        <v>316</v>
      </c>
      <c r="Q245" s="2" t="s">
        <v>776</v>
      </c>
      <c r="R245" s="9">
        <v>0</v>
      </c>
      <c r="S245" s="10">
        <v>7.15</v>
      </c>
      <c r="T245" s="12">
        <v>5</v>
      </c>
      <c r="U245" s="12">
        <v>15</v>
      </c>
      <c r="V245" s="12">
        <v>20</v>
      </c>
    </row>
    <row r="246" spans="1:22" x14ac:dyDescent="0.25">
      <c r="A246" s="1" t="s">
        <v>777</v>
      </c>
      <c r="B246" s="1" t="s">
        <v>778</v>
      </c>
      <c r="C246" s="1" t="s">
        <v>24</v>
      </c>
      <c r="D246" s="1" t="s">
        <v>25</v>
      </c>
      <c r="E246" s="1" t="s">
        <v>26</v>
      </c>
      <c r="F246" s="1" t="s">
        <v>27</v>
      </c>
      <c r="G246" s="1" t="s">
        <v>28</v>
      </c>
      <c r="H246" s="1" t="s">
        <v>29</v>
      </c>
      <c r="I246" s="5">
        <v>40570192.200000003</v>
      </c>
      <c r="J246" s="1" t="s">
        <v>626</v>
      </c>
      <c r="K246" s="1" t="s">
        <v>105</v>
      </c>
      <c r="L246" s="1" t="s">
        <v>32</v>
      </c>
      <c r="M246" s="7">
        <v>41.1</v>
      </c>
      <c r="N246" s="42">
        <v>45194</v>
      </c>
      <c r="O246" s="42">
        <v>45437</v>
      </c>
      <c r="P246" s="42" t="s">
        <v>316</v>
      </c>
      <c r="Q246" s="1" t="s">
        <v>724</v>
      </c>
      <c r="R246" s="3" t="s">
        <v>779</v>
      </c>
      <c r="S246" s="4" t="s">
        <v>780</v>
      </c>
      <c r="T246" s="11">
        <v>26</v>
      </c>
      <c r="U246" s="11">
        <v>78</v>
      </c>
      <c r="V246" s="11">
        <v>104</v>
      </c>
    </row>
    <row r="247" spans="1:22" x14ac:dyDescent="0.25">
      <c r="A247" s="2" t="s">
        <v>781</v>
      </c>
      <c r="B247" s="2" t="s">
        <v>782</v>
      </c>
      <c r="C247" s="2" t="s">
        <v>24</v>
      </c>
      <c r="D247" s="2" t="s">
        <v>25</v>
      </c>
      <c r="E247" s="2" t="s">
        <v>26</v>
      </c>
      <c r="F247" s="2" t="s">
        <v>27</v>
      </c>
      <c r="G247" s="2" t="s">
        <v>28</v>
      </c>
      <c r="H247" s="2" t="s">
        <v>29</v>
      </c>
      <c r="I247" s="6">
        <v>40679043.049999997</v>
      </c>
      <c r="J247" s="2" t="s">
        <v>783</v>
      </c>
      <c r="K247" s="2" t="s">
        <v>274</v>
      </c>
      <c r="L247" s="2" t="s">
        <v>32</v>
      </c>
      <c r="M247" s="8">
        <v>36.9</v>
      </c>
      <c r="N247" s="43">
        <v>45194</v>
      </c>
      <c r="O247" s="43">
        <v>45437</v>
      </c>
      <c r="P247" s="43" t="s">
        <v>316</v>
      </c>
      <c r="Q247" s="2" t="s">
        <v>784</v>
      </c>
      <c r="R247" s="9" t="s">
        <v>785</v>
      </c>
      <c r="S247" s="10" t="s">
        <v>786</v>
      </c>
      <c r="T247" s="12">
        <v>24</v>
      </c>
      <c r="U247" s="12">
        <v>72</v>
      </c>
      <c r="V247" s="12">
        <v>96</v>
      </c>
    </row>
    <row r="248" spans="1:22" x14ac:dyDescent="0.25">
      <c r="A248" s="1" t="s">
        <v>787</v>
      </c>
      <c r="B248" s="1" t="s">
        <v>788</v>
      </c>
      <c r="C248" s="1" t="s">
        <v>24</v>
      </c>
      <c r="D248" s="1" t="s">
        <v>25</v>
      </c>
      <c r="E248" s="1" t="s">
        <v>26</v>
      </c>
      <c r="F248" s="1" t="s">
        <v>27</v>
      </c>
      <c r="G248" s="1" t="s">
        <v>28</v>
      </c>
      <c r="H248" s="1" t="s">
        <v>29</v>
      </c>
      <c r="I248" s="5">
        <v>43859104.539999999</v>
      </c>
      <c r="J248" s="1" t="s">
        <v>789</v>
      </c>
      <c r="K248" s="1" t="s">
        <v>122</v>
      </c>
      <c r="L248" s="1" t="s">
        <v>32</v>
      </c>
      <c r="M248" s="7">
        <v>29</v>
      </c>
      <c r="N248" s="42">
        <v>45194</v>
      </c>
      <c r="O248" s="42">
        <v>45741</v>
      </c>
      <c r="P248" s="42" t="s">
        <v>316</v>
      </c>
      <c r="Q248" s="1" t="s">
        <v>790</v>
      </c>
      <c r="R248" s="3">
        <v>32.799999999999997</v>
      </c>
      <c r="S248" s="4">
        <v>61.8</v>
      </c>
      <c r="T248" s="11">
        <v>18</v>
      </c>
      <c r="U248" s="11">
        <v>54</v>
      </c>
      <c r="V248" s="11">
        <v>72</v>
      </c>
    </row>
    <row r="249" spans="1:22" x14ac:dyDescent="0.25">
      <c r="A249" s="2" t="s">
        <v>791</v>
      </c>
      <c r="B249" s="2" t="s">
        <v>792</v>
      </c>
      <c r="C249" s="2" t="s">
        <v>24</v>
      </c>
      <c r="D249" s="2" t="s">
        <v>25</v>
      </c>
      <c r="E249" s="2" t="s">
        <v>26</v>
      </c>
      <c r="F249" s="2" t="s">
        <v>27</v>
      </c>
      <c r="G249" s="2" t="s">
        <v>28</v>
      </c>
      <c r="H249" s="2" t="s">
        <v>29</v>
      </c>
      <c r="I249" s="6">
        <v>17799236.739999998</v>
      </c>
      <c r="J249" s="2" t="s">
        <v>789</v>
      </c>
      <c r="K249" s="2" t="s">
        <v>122</v>
      </c>
      <c r="L249" s="2" t="s">
        <v>32</v>
      </c>
      <c r="M249" s="8">
        <v>13.67</v>
      </c>
      <c r="N249" s="43">
        <v>45194</v>
      </c>
      <c r="O249" s="43">
        <v>45560</v>
      </c>
      <c r="P249" s="43" t="s">
        <v>316</v>
      </c>
      <c r="Q249" s="2" t="s">
        <v>793</v>
      </c>
      <c r="R249" s="9" t="s">
        <v>794</v>
      </c>
      <c r="S249" s="10" t="s">
        <v>795</v>
      </c>
      <c r="T249" s="12">
        <v>9</v>
      </c>
      <c r="U249" s="12">
        <v>27</v>
      </c>
      <c r="V249" s="12">
        <v>36</v>
      </c>
    </row>
    <row r="250" spans="1:22" x14ac:dyDescent="0.25">
      <c r="A250" s="1" t="s">
        <v>796</v>
      </c>
      <c r="B250" s="1" t="s">
        <v>797</v>
      </c>
      <c r="C250" s="1" t="s">
        <v>24</v>
      </c>
      <c r="D250" s="1" t="s">
        <v>25</v>
      </c>
      <c r="E250" s="1" t="s">
        <v>26</v>
      </c>
      <c r="F250" s="1" t="s">
        <v>27</v>
      </c>
      <c r="G250" s="1" t="s">
        <v>28</v>
      </c>
      <c r="H250" s="1" t="s">
        <v>29</v>
      </c>
      <c r="I250" s="5">
        <v>13737946.699999999</v>
      </c>
      <c r="J250" s="1" t="s">
        <v>798</v>
      </c>
      <c r="K250" s="1" t="s">
        <v>122</v>
      </c>
      <c r="L250" s="1" t="s">
        <v>32</v>
      </c>
      <c r="M250" s="7">
        <v>11.05</v>
      </c>
      <c r="N250" s="42">
        <v>45194</v>
      </c>
      <c r="O250" s="42">
        <v>45560</v>
      </c>
      <c r="P250" s="42" t="s">
        <v>316</v>
      </c>
      <c r="Q250" s="1" t="s">
        <v>799</v>
      </c>
      <c r="R250" s="3">
        <v>46.6</v>
      </c>
      <c r="S250" s="4">
        <v>57.65</v>
      </c>
      <c r="T250" s="11">
        <v>7</v>
      </c>
      <c r="U250" s="11">
        <v>21</v>
      </c>
      <c r="V250" s="11">
        <v>28</v>
      </c>
    </row>
    <row r="251" spans="1:22" x14ac:dyDescent="0.25">
      <c r="A251" s="2" t="s">
        <v>800</v>
      </c>
      <c r="B251" s="2" t="s">
        <v>801</v>
      </c>
      <c r="C251" s="2" t="s">
        <v>24</v>
      </c>
      <c r="D251" s="2" t="s">
        <v>25</v>
      </c>
      <c r="E251" s="2" t="s">
        <v>26</v>
      </c>
      <c r="F251" s="2" t="s">
        <v>27</v>
      </c>
      <c r="G251" s="2" t="s">
        <v>28</v>
      </c>
      <c r="H251" s="2" t="s">
        <v>29</v>
      </c>
      <c r="I251" s="6">
        <v>30589214.140000001</v>
      </c>
      <c r="J251" s="2" t="s">
        <v>444</v>
      </c>
      <c r="K251" s="2" t="s">
        <v>122</v>
      </c>
      <c r="L251" s="2" t="s">
        <v>32</v>
      </c>
      <c r="M251" s="8">
        <v>8.86</v>
      </c>
      <c r="N251" s="43">
        <v>45194</v>
      </c>
      <c r="O251" s="43">
        <v>45560</v>
      </c>
      <c r="P251" s="43" t="s">
        <v>316</v>
      </c>
      <c r="Q251" s="2" t="s">
        <v>802</v>
      </c>
      <c r="R251" s="9">
        <v>40.64</v>
      </c>
      <c r="S251" s="10">
        <v>49.5</v>
      </c>
      <c r="T251" s="12">
        <v>6</v>
      </c>
      <c r="U251" s="12">
        <v>18</v>
      </c>
      <c r="V251" s="12">
        <v>24</v>
      </c>
    </row>
    <row r="252" spans="1:22" x14ac:dyDescent="0.25">
      <c r="A252" s="1" t="s">
        <v>803</v>
      </c>
      <c r="B252" s="1" t="s">
        <v>804</v>
      </c>
      <c r="C252" s="1" t="s">
        <v>24</v>
      </c>
      <c r="D252" s="1" t="s">
        <v>25</v>
      </c>
      <c r="E252" s="1" t="s">
        <v>26</v>
      </c>
      <c r="F252" s="1" t="s">
        <v>27</v>
      </c>
      <c r="G252" s="1" t="s">
        <v>28</v>
      </c>
      <c r="H252" s="1" t="s">
        <v>29</v>
      </c>
      <c r="I252" s="5">
        <v>22379051.760000002</v>
      </c>
      <c r="J252" s="1" t="s">
        <v>805</v>
      </c>
      <c r="K252" s="1" t="s">
        <v>122</v>
      </c>
      <c r="L252" s="1" t="s">
        <v>32</v>
      </c>
      <c r="M252" s="7">
        <v>11.6</v>
      </c>
      <c r="N252" s="42">
        <v>45194</v>
      </c>
      <c r="O252" s="42">
        <v>45560</v>
      </c>
      <c r="P252" s="42" t="s">
        <v>316</v>
      </c>
      <c r="Q252" s="1" t="s">
        <v>806</v>
      </c>
      <c r="R252" s="3">
        <v>38.200000000000003</v>
      </c>
      <c r="S252" s="4">
        <v>49.8</v>
      </c>
      <c r="T252" s="11">
        <v>8</v>
      </c>
      <c r="U252" s="11">
        <v>24</v>
      </c>
      <c r="V252" s="11">
        <v>32</v>
      </c>
    </row>
    <row r="253" spans="1:22" x14ac:dyDescent="0.25">
      <c r="A253" s="2" t="s">
        <v>807</v>
      </c>
      <c r="B253" s="2" t="s">
        <v>808</v>
      </c>
      <c r="C253" s="2" t="s">
        <v>24</v>
      </c>
      <c r="D253" s="2" t="s">
        <v>25</v>
      </c>
      <c r="E253" s="2" t="s">
        <v>26</v>
      </c>
      <c r="F253" s="2" t="s">
        <v>27</v>
      </c>
      <c r="G253" s="2" t="s">
        <v>28</v>
      </c>
      <c r="H253" s="2" t="s">
        <v>29</v>
      </c>
      <c r="I253" s="6">
        <v>19353356.77</v>
      </c>
      <c r="J253" s="2" t="s">
        <v>809</v>
      </c>
      <c r="K253" s="2" t="s">
        <v>105</v>
      </c>
      <c r="L253" s="2" t="s">
        <v>32</v>
      </c>
      <c r="M253" s="8">
        <v>23.3</v>
      </c>
      <c r="N253" s="43">
        <v>45194</v>
      </c>
      <c r="O253" s="43">
        <v>45621</v>
      </c>
      <c r="P253" s="43" t="s">
        <v>316</v>
      </c>
      <c r="Q253" s="2" t="s">
        <v>810</v>
      </c>
      <c r="R253" s="9">
        <v>579.70000000000005</v>
      </c>
      <c r="S253" s="10">
        <v>603</v>
      </c>
      <c r="T253" s="12">
        <v>15</v>
      </c>
      <c r="U253" s="12">
        <v>45</v>
      </c>
      <c r="V253" s="12">
        <v>60</v>
      </c>
    </row>
    <row r="254" spans="1:22" x14ac:dyDescent="0.25">
      <c r="A254" s="1" t="s">
        <v>811</v>
      </c>
      <c r="B254" s="1" t="s">
        <v>812</v>
      </c>
      <c r="C254" s="1" t="s">
        <v>24</v>
      </c>
      <c r="D254" s="1" t="s">
        <v>25</v>
      </c>
      <c r="E254" s="1" t="s">
        <v>26</v>
      </c>
      <c r="F254" s="1" t="s">
        <v>27</v>
      </c>
      <c r="G254" s="1" t="s">
        <v>28</v>
      </c>
      <c r="H254" s="1" t="s">
        <v>29</v>
      </c>
      <c r="I254" s="5">
        <v>21833345.190000001</v>
      </c>
      <c r="J254" s="1" t="s">
        <v>813</v>
      </c>
      <c r="K254" s="1" t="s">
        <v>105</v>
      </c>
      <c r="L254" s="1" t="s">
        <v>32</v>
      </c>
      <c r="M254" s="7">
        <v>23.300000000000068</v>
      </c>
      <c r="N254" s="42">
        <v>45194</v>
      </c>
      <c r="O254" s="42">
        <v>45621</v>
      </c>
      <c r="P254" s="42" t="s">
        <v>316</v>
      </c>
      <c r="Q254" s="1" t="s">
        <v>810</v>
      </c>
      <c r="R254" s="3">
        <v>556.4</v>
      </c>
      <c r="S254" s="4">
        <v>579.70000000000005</v>
      </c>
      <c r="T254" s="11">
        <v>15</v>
      </c>
      <c r="U254" s="11">
        <v>45</v>
      </c>
      <c r="V254" s="11">
        <v>60</v>
      </c>
    </row>
    <row r="255" spans="1:22" x14ac:dyDescent="0.25">
      <c r="A255" s="2" t="s">
        <v>814</v>
      </c>
      <c r="B255" s="2" t="s">
        <v>815</v>
      </c>
      <c r="C255" s="2" t="s">
        <v>24</v>
      </c>
      <c r="D255" s="2" t="s">
        <v>25</v>
      </c>
      <c r="E255" s="2" t="s">
        <v>26</v>
      </c>
      <c r="F255" s="2" t="s">
        <v>27</v>
      </c>
      <c r="G255" s="2" t="s">
        <v>28</v>
      </c>
      <c r="H255" s="2" t="s">
        <v>29</v>
      </c>
      <c r="I255" s="6">
        <v>18601010.02</v>
      </c>
      <c r="J255" s="2" t="s">
        <v>816</v>
      </c>
      <c r="K255" s="2" t="s">
        <v>105</v>
      </c>
      <c r="L255" s="2" t="s">
        <v>32</v>
      </c>
      <c r="M255" s="8">
        <v>25</v>
      </c>
      <c r="N255" s="43">
        <v>45194</v>
      </c>
      <c r="O255" s="43">
        <v>45560</v>
      </c>
      <c r="P255" s="43" t="s">
        <v>316</v>
      </c>
      <c r="Q255" s="2" t="s">
        <v>754</v>
      </c>
      <c r="R255" s="9">
        <v>406.7</v>
      </c>
      <c r="S255" s="10">
        <v>431.7</v>
      </c>
      <c r="T255" s="12">
        <v>16</v>
      </c>
      <c r="U255" s="12">
        <v>48</v>
      </c>
      <c r="V255" s="12">
        <v>64</v>
      </c>
    </row>
    <row r="256" spans="1:22" x14ac:dyDescent="0.25">
      <c r="A256" s="1" t="s">
        <v>817</v>
      </c>
      <c r="B256" s="1" t="s">
        <v>818</v>
      </c>
      <c r="C256" s="1" t="s">
        <v>24</v>
      </c>
      <c r="D256" s="1" t="s">
        <v>25</v>
      </c>
      <c r="E256" s="1" t="s">
        <v>26</v>
      </c>
      <c r="F256" s="1" t="s">
        <v>27</v>
      </c>
      <c r="G256" s="1" t="s">
        <v>28</v>
      </c>
      <c r="H256" s="1" t="s">
        <v>29</v>
      </c>
      <c r="I256" s="5">
        <v>26522832.379999999</v>
      </c>
      <c r="J256" s="1" t="s">
        <v>816</v>
      </c>
      <c r="K256" s="1" t="s">
        <v>105</v>
      </c>
      <c r="L256" s="1" t="s">
        <v>32</v>
      </c>
      <c r="M256" s="7">
        <v>49.65</v>
      </c>
      <c r="N256" s="42">
        <v>45194</v>
      </c>
      <c r="O256" s="42">
        <v>45560</v>
      </c>
      <c r="P256" s="42" t="s">
        <v>316</v>
      </c>
      <c r="Q256" s="1" t="s">
        <v>754</v>
      </c>
      <c r="R256" s="3">
        <v>431.7</v>
      </c>
      <c r="S256" s="4">
        <v>481.35</v>
      </c>
      <c r="T256" s="11">
        <v>32</v>
      </c>
      <c r="U256" s="11">
        <v>96</v>
      </c>
      <c r="V256" s="11">
        <v>128</v>
      </c>
    </row>
    <row r="257" spans="1:22" x14ac:dyDescent="0.25">
      <c r="A257" s="2" t="s">
        <v>819</v>
      </c>
      <c r="B257" s="2" t="s">
        <v>820</v>
      </c>
      <c r="C257" s="2" t="s">
        <v>24</v>
      </c>
      <c r="D257" s="2" t="s">
        <v>25</v>
      </c>
      <c r="E257" s="2" t="s">
        <v>26</v>
      </c>
      <c r="F257" s="2" t="s">
        <v>27</v>
      </c>
      <c r="G257" s="2" t="s">
        <v>28</v>
      </c>
      <c r="H257" s="2" t="s">
        <v>29</v>
      </c>
      <c r="I257" s="6">
        <v>51814775.299999997</v>
      </c>
      <c r="J257" s="2" t="s">
        <v>821</v>
      </c>
      <c r="K257" s="2" t="s">
        <v>105</v>
      </c>
      <c r="L257" s="2" t="s">
        <v>32</v>
      </c>
      <c r="M257" s="8">
        <v>59.45</v>
      </c>
      <c r="N257" s="43">
        <v>45194</v>
      </c>
      <c r="O257" s="43">
        <v>45682</v>
      </c>
      <c r="P257" s="43" t="s">
        <v>316</v>
      </c>
      <c r="Q257" s="2" t="s">
        <v>822</v>
      </c>
      <c r="R257" s="9" t="s">
        <v>823</v>
      </c>
      <c r="S257" s="10" t="s">
        <v>824</v>
      </c>
      <c r="T257" s="12">
        <v>38</v>
      </c>
      <c r="U257" s="12">
        <v>114</v>
      </c>
      <c r="V257" s="12">
        <v>152</v>
      </c>
    </row>
    <row r="258" spans="1:22" x14ac:dyDescent="0.25">
      <c r="A258" s="1" t="s">
        <v>825</v>
      </c>
      <c r="B258" s="1" t="s">
        <v>826</v>
      </c>
      <c r="C258" s="1" t="s">
        <v>24</v>
      </c>
      <c r="D258" s="1" t="s">
        <v>25</v>
      </c>
      <c r="E258" s="1" t="s">
        <v>26</v>
      </c>
      <c r="F258" s="1" t="s">
        <v>27</v>
      </c>
      <c r="G258" s="1" t="s">
        <v>28</v>
      </c>
      <c r="H258" s="1" t="s">
        <v>29</v>
      </c>
      <c r="I258" s="5">
        <v>53200854.469999999</v>
      </c>
      <c r="J258" s="1" t="s">
        <v>827</v>
      </c>
      <c r="K258" s="1" t="s">
        <v>105</v>
      </c>
      <c r="L258" s="1" t="s">
        <v>32</v>
      </c>
      <c r="M258" s="7">
        <v>59.265000000000001</v>
      </c>
      <c r="N258" s="42">
        <v>45194</v>
      </c>
      <c r="O258" s="42">
        <v>45772</v>
      </c>
      <c r="P258" s="42" t="s">
        <v>316</v>
      </c>
      <c r="Q258" s="1" t="s">
        <v>822</v>
      </c>
      <c r="R258" s="3" t="s">
        <v>824</v>
      </c>
      <c r="S258" s="4" t="s">
        <v>828</v>
      </c>
      <c r="T258" s="11">
        <v>37</v>
      </c>
      <c r="U258" s="11">
        <v>111</v>
      </c>
      <c r="V258" s="11">
        <v>148</v>
      </c>
    </row>
    <row r="259" spans="1:22" x14ac:dyDescent="0.25">
      <c r="A259" s="2" t="s">
        <v>829</v>
      </c>
      <c r="B259" s="2" t="s">
        <v>830</v>
      </c>
      <c r="C259" s="2" t="s">
        <v>24</v>
      </c>
      <c r="D259" s="2" t="s">
        <v>25</v>
      </c>
      <c r="E259" s="2" t="s">
        <v>26</v>
      </c>
      <c r="F259" s="2" t="s">
        <v>27</v>
      </c>
      <c r="G259" s="2" t="s">
        <v>28</v>
      </c>
      <c r="H259" s="2" t="s">
        <v>29</v>
      </c>
      <c r="I259" s="6">
        <v>19280858.399999999</v>
      </c>
      <c r="J259" s="2" t="s">
        <v>831</v>
      </c>
      <c r="K259" s="2" t="s">
        <v>105</v>
      </c>
      <c r="L259" s="2" t="s">
        <v>32</v>
      </c>
      <c r="M259" s="8">
        <v>15.9</v>
      </c>
      <c r="N259" s="43">
        <v>45194</v>
      </c>
      <c r="O259" s="43">
        <v>45560</v>
      </c>
      <c r="P259" s="43" t="s">
        <v>316</v>
      </c>
      <c r="Q259" s="2" t="s">
        <v>724</v>
      </c>
      <c r="R259" s="9">
        <v>168.5</v>
      </c>
      <c r="S259" s="10">
        <v>184.4</v>
      </c>
      <c r="T259" s="12">
        <v>11</v>
      </c>
      <c r="U259" s="12">
        <v>33</v>
      </c>
      <c r="V259" s="12">
        <v>44</v>
      </c>
    </row>
    <row r="260" spans="1:22" x14ac:dyDescent="0.25">
      <c r="A260" s="1" t="s">
        <v>832</v>
      </c>
      <c r="B260" s="1" t="s">
        <v>833</v>
      </c>
      <c r="C260" s="1" t="s">
        <v>24</v>
      </c>
      <c r="D260" s="1" t="s">
        <v>25</v>
      </c>
      <c r="E260" s="1" t="s">
        <v>26</v>
      </c>
      <c r="F260" s="1" t="s">
        <v>27</v>
      </c>
      <c r="G260" s="1" t="s">
        <v>28</v>
      </c>
      <c r="H260" s="1" t="s">
        <v>29</v>
      </c>
      <c r="I260" s="5">
        <v>17464929.620000001</v>
      </c>
      <c r="J260" s="1" t="s">
        <v>834</v>
      </c>
      <c r="K260" s="1" t="s">
        <v>105</v>
      </c>
      <c r="L260" s="1" t="s">
        <v>32</v>
      </c>
      <c r="M260" s="7">
        <v>10.95</v>
      </c>
      <c r="N260" s="42">
        <v>45194</v>
      </c>
      <c r="O260" s="42">
        <v>45560</v>
      </c>
      <c r="P260" s="42" t="s">
        <v>316</v>
      </c>
      <c r="Q260" s="1" t="s">
        <v>724</v>
      </c>
      <c r="R260" s="3">
        <v>157.55000000000001</v>
      </c>
      <c r="S260" s="4">
        <v>168.5</v>
      </c>
      <c r="T260" s="11">
        <v>7</v>
      </c>
      <c r="U260" s="11">
        <v>21</v>
      </c>
      <c r="V260" s="11">
        <v>28</v>
      </c>
    </row>
    <row r="261" spans="1:22" x14ac:dyDescent="0.25">
      <c r="A261" s="2" t="s">
        <v>835</v>
      </c>
      <c r="B261" s="2" t="s">
        <v>836</v>
      </c>
      <c r="C261" s="2" t="s">
        <v>24</v>
      </c>
      <c r="D261" s="2" t="s">
        <v>25</v>
      </c>
      <c r="E261" s="2" t="s">
        <v>26</v>
      </c>
      <c r="F261" s="2" t="s">
        <v>27</v>
      </c>
      <c r="G261" s="2" t="s">
        <v>28</v>
      </c>
      <c r="H261" s="2" t="s">
        <v>29</v>
      </c>
      <c r="I261" s="6">
        <v>88364654.579999998</v>
      </c>
      <c r="J261" s="2" t="s">
        <v>837</v>
      </c>
      <c r="K261" s="2" t="s">
        <v>105</v>
      </c>
      <c r="L261" s="2" t="s">
        <v>32</v>
      </c>
      <c r="M261" s="8">
        <v>47.23</v>
      </c>
      <c r="N261" s="43">
        <v>45194</v>
      </c>
      <c r="O261" s="43">
        <v>45590</v>
      </c>
      <c r="P261" s="43" t="s">
        <v>316</v>
      </c>
      <c r="Q261" s="2" t="s">
        <v>838</v>
      </c>
      <c r="R261" s="9">
        <v>444.22</v>
      </c>
      <c r="S261" s="10">
        <v>491.45</v>
      </c>
      <c r="T261" s="12">
        <v>30</v>
      </c>
      <c r="U261" s="12">
        <v>90</v>
      </c>
      <c r="V261" s="12">
        <v>120</v>
      </c>
    </row>
    <row r="262" spans="1:22" x14ac:dyDescent="0.25">
      <c r="A262" s="1" t="s">
        <v>839</v>
      </c>
      <c r="B262" s="1" t="s">
        <v>840</v>
      </c>
      <c r="C262" s="1" t="s">
        <v>24</v>
      </c>
      <c r="D262" s="1" t="s">
        <v>25</v>
      </c>
      <c r="E262" s="1" t="s">
        <v>26</v>
      </c>
      <c r="F262" s="1" t="s">
        <v>27</v>
      </c>
      <c r="G262" s="1" t="s">
        <v>28</v>
      </c>
      <c r="H262" s="1" t="s">
        <v>29</v>
      </c>
      <c r="I262" s="5">
        <v>14664446.82</v>
      </c>
      <c r="J262" s="1" t="s">
        <v>841</v>
      </c>
      <c r="K262" s="1" t="s">
        <v>105</v>
      </c>
      <c r="L262" s="1" t="s">
        <v>32</v>
      </c>
      <c r="M262" s="7">
        <v>33.92</v>
      </c>
      <c r="N262" s="42">
        <v>45194</v>
      </c>
      <c r="O262" s="42">
        <v>45560</v>
      </c>
      <c r="P262" s="42" t="s">
        <v>316</v>
      </c>
      <c r="Q262" s="1" t="s">
        <v>842</v>
      </c>
      <c r="R262" s="3">
        <v>5</v>
      </c>
      <c r="S262" s="4">
        <v>45</v>
      </c>
      <c r="T262" s="11">
        <v>22</v>
      </c>
      <c r="U262" s="11">
        <v>66</v>
      </c>
      <c r="V262" s="11">
        <v>88</v>
      </c>
    </row>
    <row r="263" spans="1:22" x14ac:dyDescent="0.25">
      <c r="A263" s="2" t="s">
        <v>843</v>
      </c>
      <c r="B263" s="2" t="s">
        <v>844</v>
      </c>
      <c r="C263" s="2" t="s">
        <v>24</v>
      </c>
      <c r="D263" s="2" t="s">
        <v>25</v>
      </c>
      <c r="E263" s="2" t="s">
        <v>26</v>
      </c>
      <c r="F263" s="2" t="s">
        <v>27</v>
      </c>
      <c r="G263" s="2" t="s">
        <v>28</v>
      </c>
      <c r="H263" s="2" t="s">
        <v>29</v>
      </c>
      <c r="I263" s="6">
        <v>116421637.3</v>
      </c>
      <c r="J263" s="2" t="s">
        <v>845</v>
      </c>
      <c r="K263" s="2" t="s">
        <v>105</v>
      </c>
      <c r="L263" s="2" t="s">
        <v>32</v>
      </c>
      <c r="M263" s="8">
        <v>148.596</v>
      </c>
      <c r="N263" s="43">
        <v>45194</v>
      </c>
      <c r="O263" s="43">
        <v>45560</v>
      </c>
      <c r="P263" s="43" t="s">
        <v>316</v>
      </c>
      <c r="Q263" s="2" t="s">
        <v>846</v>
      </c>
      <c r="R263" s="9" t="s">
        <v>847</v>
      </c>
      <c r="S263" s="10" t="s">
        <v>848</v>
      </c>
      <c r="T263" s="12">
        <v>94</v>
      </c>
      <c r="U263" s="12">
        <v>282</v>
      </c>
      <c r="V263" s="12">
        <v>376</v>
      </c>
    </row>
    <row r="264" spans="1:22" x14ac:dyDescent="0.25">
      <c r="A264" s="1" t="s">
        <v>849</v>
      </c>
      <c r="B264" s="1" t="s">
        <v>850</v>
      </c>
      <c r="C264" s="1" t="s">
        <v>24</v>
      </c>
      <c r="D264" s="1" t="s">
        <v>25</v>
      </c>
      <c r="E264" s="1" t="s">
        <v>26</v>
      </c>
      <c r="F264" s="1" t="s">
        <v>27</v>
      </c>
      <c r="G264" s="1" t="s">
        <v>28</v>
      </c>
      <c r="H264" s="1" t="s">
        <v>29</v>
      </c>
      <c r="I264" s="5">
        <v>33931351.920000002</v>
      </c>
      <c r="J264" s="1" t="s">
        <v>851</v>
      </c>
      <c r="K264" s="1" t="s">
        <v>105</v>
      </c>
      <c r="L264" s="1" t="s">
        <v>32</v>
      </c>
      <c r="M264" s="7">
        <v>36</v>
      </c>
      <c r="N264" s="42">
        <v>45194</v>
      </c>
      <c r="O264" s="42">
        <v>45621</v>
      </c>
      <c r="P264" s="42" t="s">
        <v>316</v>
      </c>
      <c r="Q264" s="1" t="s">
        <v>852</v>
      </c>
      <c r="R264" s="3">
        <v>0</v>
      </c>
      <c r="S264" s="4">
        <v>36</v>
      </c>
      <c r="T264" s="11">
        <v>23</v>
      </c>
      <c r="U264" s="11">
        <v>69</v>
      </c>
      <c r="V264" s="11">
        <v>92</v>
      </c>
    </row>
    <row r="265" spans="1:22" x14ac:dyDescent="0.25">
      <c r="A265" s="2" t="s">
        <v>853</v>
      </c>
      <c r="B265" s="2" t="s">
        <v>854</v>
      </c>
      <c r="C265" s="2" t="s">
        <v>24</v>
      </c>
      <c r="D265" s="2" t="s">
        <v>25</v>
      </c>
      <c r="E265" s="2" t="s">
        <v>26</v>
      </c>
      <c r="F265" s="2" t="s">
        <v>27</v>
      </c>
      <c r="G265" s="2" t="s">
        <v>28</v>
      </c>
      <c r="H265" s="2" t="s">
        <v>29</v>
      </c>
      <c r="I265" s="6">
        <v>26907389.969999999</v>
      </c>
      <c r="J265" s="2" t="s">
        <v>855</v>
      </c>
      <c r="K265" s="2" t="s">
        <v>235</v>
      </c>
      <c r="L265" s="2" t="s">
        <v>32</v>
      </c>
      <c r="M265" s="8">
        <v>30</v>
      </c>
      <c r="N265" s="43">
        <v>45194</v>
      </c>
      <c r="O265" s="43">
        <v>45560</v>
      </c>
      <c r="P265" s="43" t="s">
        <v>316</v>
      </c>
      <c r="Q265" s="2" t="s">
        <v>856</v>
      </c>
      <c r="R265" s="9">
        <v>0</v>
      </c>
      <c r="S265" s="10">
        <v>30</v>
      </c>
      <c r="T265" s="12">
        <v>19</v>
      </c>
      <c r="U265" s="12">
        <v>57</v>
      </c>
      <c r="V265" s="12">
        <v>76</v>
      </c>
    </row>
    <row r="266" spans="1:22" x14ac:dyDescent="0.25">
      <c r="A266" s="1" t="s">
        <v>857</v>
      </c>
      <c r="B266" s="1" t="s">
        <v>858</v>
      </c>
      <c r="C266" s="1" t="s">
        <v>24</v>
      </c>
      <c r="D266" s="1" t="s">
        <v>25</v>
      </c>
      <c r="E266" s="1" t="s">
        <v>26</v>
      </c>
      <c r="F266" s="1" t="s">
        <v>27</v>
      </c>
      <c r="G266" s="1" t="s">
        <v>28</v>
      </c>
      <c r="H266" s="1" t="s">
        <v>29</v>
      </c>
      <c r="I266" s="5">
        <v>34359489.090000004</v>
      </c>
      <c r="J266" s="1" t="s">
        <v>859</v>
      </c>
      <c r="K266" s="1" t="s">
        <v>97</v>
      </c>
      <c r="L266" s="1" t="s">
        <v>32</v>
      </c>
      <c r="M266" s="7">
        <v>15</v>
      </c>
      <c r="N266" s="42">
        <v>45194</v>
      </c>
      <c r="O266" s="42">
        <v>45682</v>
      </c>
      <c r="P266" s="42" t="s">
        <v>316</v>
      </c>
      <c r="Q266" s="1" t="s">
        <v>860</v>
      </c>
      <c r="R266" s="3">
        <v>0</v>
      </c>
      <c r="S266" s="4">
        <v>15</v>
      </c>
      <c r="T266" s="11">
        <v>9</v>
      </c>
      <c r="U266" s="11">
        <v>27</v>
      </c>
      <c r="V266" s="11">
        <v>36</v>
      </c>
    </row>
    <row r="267" spans="1:22" x14ac:dyDescent="0.25">
      <c r="A267" s="2" t="s">
        <v>861</v>
      </c>
      <c r="B267" s="2" t="s">
        <v>862</v>
      </c>
      <c r="C267" s="2" t="s">
        <v>24</v>
      </c>
      <c r="D267" s="2" t="s">
        <v>25</v>
      </c>
      <c r="E267" s="2" t="s">
        <v>26</v>
      </c>
      <c r="F267" s="2" t="s">
        <v>27</v>
      </c>
      <c r="G267" s="2" t="s">
        <v>28</v>
      </c>
      <c r="H267" s="2" t="s">
        <v>29</v>
      </c>
      <c r="I267" s="6">
        <v>26141614.359999999</v>
      </c>
      <c r="J267" s="2" t="s">
        <v>100</v>
      </c>
      <c r="K267" s="2" t="s">
        <v>97</v>
      </c>
      <c r="L267" s="2" t="s">
        <v>32</v>
      </c>
      <c r="M267" s="8">
        <v>12</v>
      </c>
      <c r="N267" s="43">
        <v>45194</v>
      </c>
      <c r="O267" s="43">
        <v>45560</v>
      </c>
      <c r="P267" s="43" t="s">
        <v>316</v>
      </c>
      <c r="Q267" s="2" t="s">
        <v>860</v>
      </c>
      <c r="R267" s="9">
        <v>15</v>
      </c>
      <c r="S267" s="10">
        <v>27</v>
      </c>
      <c r="T267" s="12">
        <v>8</v>
      </c>
      <c r="U267" s="12">
        <v>24</v>
      </c>
      <c r="V267" s="12">
        <v>32</v>
      </c>
    </row>
    <row r="268" spans="1:22" x14ac:dyDescent="0.25">
      <c r="A268" s="1" t="s">
        <v>863</v>
      </c>
      <c r="B268" s="1" t="s">
        <v>864</v>
      </c>
      <c r="C268" s="1" t="s">
        <v>24</v>
      </c>
      <c r="D268" s="1" t="s">
        <v>25</v>
      </c>
      <c r="E268" s="1" t="s">
        <v>26</v>
      </c>
      <c r="F268" s="1" t="s">
        <v>27</v>
      </c>
      <c r="G268" s="1" t="s">
        <v>28</v>
      </c>
      <c r="H268" s="1" t="s">
        <v>29</v>
      </c>
      <c r="I268" s="5">
        <v>27476183.34</v>
      </c>
      <c r="J268" s="1" t="s">
        <v>865</v>
      </c>
      <c r="K268" s="1" t="s">
        <v>235</v>
      </c>
      <c r="L268" s="1" t="s">
        <v>32</v>
      </c>
      <c r="M268" s="7">
        <v>10.6</v>
      </c>
      <c r="N268" s="42">
        <v>45194</v>
      </c>
      <c r="O268" s="42">
        <v>45682</v>
      </c>
      <c r="P268" s="42" t="s">
        <v>316</v>
      </c>
      <c r="Q268" s="1" t="s">
        <v>860</v>
      </c>
      <c r="R268" s="3">
        <v>41</v>
      </c>
      <c r="S268" s="4">
        <v>51.6</v>
      </c>
      <c r="T268" s="11">
        <v>7</v>
      </c>
      <c r="U268" s="11">
        <v>21</v>
      </c>
      <c r="V268" s="11">
        <v>28</v>
      </c>
    </row>
    <row r="269" spans="1:22" x14ac:dyDescent="0.25">
      <c r="A269" s="2" t="s">
        <v>866</v>
      </c>
      <c r="B269" s="2" t="s">
        <v>867</v>
      </c>
      <c r="C269" s="2" t="s">
        <v>24</v>
      </c>
      <c r="D269" s="2" t="s">
        <v>25</v>
      </c>
      <c r="E269" s="2" t="s">
        <v>26</v>
      </c>
      <c r="F269" s="2" t="s">
        <v>27</v>
      </c>
      <c r="G269" s="2" t="s">
        <v>28</v>
      </c>
      <c r="H269" s="2" t="s">
        <v>29</v>
      </c>
      <c r="I269" s="6">
        <v>30965595.600000001</v>
      </c>
      <c r="J269" s="2" t="s">
        <v>868</v>
      </c>
      <c r="K269" s="2" t="s">
        <v>235</v>
      </c>
      <c r="L269" s="2" t="s">
        <v>32</v>
      </c>
      <c r="M269" s="8">
        <v>11</v>
      </c>
      <c r="N269" s="43">
        <v>45194</v>
      </c>
      <c r="O269" s="43">
        <v>45560</v>
      </c>
      <c r="P269" s="43" t="s">
        <v>316</v>
      </c>
      <c r="Q269" s="2" t="s">
        <v>869</v>
      </c>
      <c r="R269" s="9">
        <v>421</v>
      </c>
      <c r="S269" s="10">
        <v>432</v>
      </c>
      <c r="T269" s="12">
        <v>7</v>
      </c>
      <c r="U269" s="12">
        <v>21</v>
      </c>
      <c r="V269" s="12">
        <v>28</v>
      </c>
    </row>
    <row r="270" spans="1:22" x14ac:dyDescent="0.25">
      <c r="A270" s="1" t="s">
        <v>870</v>
      </c>
      <c r="B270" s="1" t="s">
        <v>871</v>
      </c>
      <c r="C270" s="1" t="s">
        <v>24</v>
      </c>
      <c r="D270" s="1" t="s">
        <v>25</v>
      </c>
      <c r="E270" s="1" t="s">
        <v>26</v>
      </c>
      <c r="F270" s="1" t="s">
        <v>27</v>
      </c>
      <c r="G270" s="1" t="s">
        <v>28</v>
      </c>
      <c r="H270" s="1" t="s">
        <v>29</v>
      </c>
      <c r="I270" s="5">
        <v>26139259.920000002</v>
      </c>
      <c r="J270" s="1" t="s">
        <v>872</v>
      </c>
      <c r="K270" s="1" t="s">
        <v>235</v>
      </c>
      <c r="L270" s="1" t="s">
        <v>32</v>
      </c>
      <c r="M270" s="7">
        <v>6.84699999999998</v>
      </c>
      <c r="N270" s="42">
        <v>45194</v>
      </c>
      <c r="O270" s="42">
        <v>45682</v>
      </c>
      <c r="P270" s="42" t="s">
        <v>316</v>
      </c>
      <c r="Q270" s="1" t="s">
        <v>869</v>
      </c>
      <c r="R270" s="3">
        <v>432</v>
      </c>
      <c r="S270" s="4">
        <v>438.85</v>
      </c>
      <c r="T270" s="11">
        <v>5</v>
      </c>
      <c r="U270" s="11">
        <v>15</v>
      </c>
      <c r="V270" s="11">
        <v>20</v>
      </c>
    </row>
    <row r="271" spans="1:22" x14ac:dyDescent="0.25">
      <c r="A271" s="2" t="s">
        <v>873</v>
      </c>
      <c r="B271" s="2" t="s">
        <v>874</v>
      </c>
      <c r="C271" s="2" t="s">
        <v>24</v>
      </c>
      <c r="D271" s="2" t="s">
        <v>25</v>
      </c>
      <c r="E271" s="2" t="s">
        <v>26</v>
      </c>
      <c r="F271" s="2" t="s">
        <v>27</v>
      </c>
      <c r="G271" s="2" t="s">
        <v>28</v>
      </c>
      <c r="H271" s="2" t="s">
        <v>29</v>
      </c>
      <c r="I271" s="6">
        <v>21467471.379999999</v>
      </c>
      <c r="J271" s="2" t="s">
        <v>872</v>
      </c>
      <c r="K271" s="2" t="s">
        <v>235</v>
      </c>
      <c r="L271" s="2" t="s">
        <v>32</v>
      </c>
      <c r="M271" s="8">
        <v>8.15300000000002</v>
      </c>
      <c r="N271" s="43">
        <v>45194</v>
      </c>
      <c r="O271" s="43">
        <v>45560</v>
      </c>
      <c r="P271" s="43" t="s">
        <v>316</v>
      </c>
      <c r="Q271" s="2" t="s">
        <v>869</v>
      </c>
      <c r="R271" s="9">
        <v>438.85</v>
      </c>
      <c r="S271" s="10">
        <v>447</v>
      </c>
      <c r="T271" s="12">
        <v>6</v>
      </c>
      <c r="U271" s="12">
        <v>18</v>
      </c>
      <c r="V271" s="12">
        <v>24</v>
      </c>
    </row>
    <row r="272" spans="1:22" x14ac:dyDescent="0.25">
      <c r="A272" s="1" t="s">
        <v>875</v>
      </c>
      <c r="B272" s="1" t="s">
        <v>876</v>
      </c>
      <c r="C272" s="1" t="s">
        <v>24</v>
      </c>
      <c r="D272" s="1" t="s">
        <v>25</v>
      </c>
      <c r="E272" s="1" t="s">
        <v>26</v>
      </c>
      <c r="F272" s="1" t="s">
        <v>27</v>
      </c>
      <c r="G272" s="1" t="s">
        <v>28</v>
      </c>
      <c r="H272" s="1" t="s">
        <v>29</v>
      </c>
      <c r="I272" s="5">
        <v>20781090.239999998</v>
      </c>
      <c r="J272" s="1" t="s">
        <v>872</v>
      </c>
      <c r="K272" s="1" t="s">
        <v>235</v>
      </c>
      <c r="L272" s="1" t="s">
        <v>32</v>
      </c>
      <c r="M272" s="7">
        <v>7.8000000000000114</v>
      </c>
      <c r="N272" s="42">
        <v>45194</v>
      </c>
      <c r="O272" s="42">
        <v>45560</v>
      </c>
      <c r="P272" s="42" t="s">
        <v>316</v>
      </c>
      <c r="Q272" s="1" t="s">
        <v>869</v>
      </c>
      <c r="R272" s="3">
        <v>447</v>
      </c>
      <c r="S272" s="4">
        <v>454.8</v>
      </c>
      <c r="T272" s="11">
        <v>5</v>
      </c>
      <c r="U272" s="11">
        <v>15</v>
      </c>
      <c r="V272" s="11">
        <v>20</v>
      </c>
    </row>
    <row r="273" spans="1:22" x14ac:dyDescent="0.25">
      <c r="A273" s="2" t="s">
        <v>877</v>
      </c>
      <c r="B273" s="2" t="s">
        <v>878</v>
      </c>
      <c r="C273" s="2" t="s">
        <v>24</v>
      </c>
      <c r="D273" s="2" t="s">
        <v>25</v>
      </c>
      <c r="E273" s="2" t="s">
        <v>26</v>
      </c>
      <c r="F273" s="2" t="s">
        <v>27</v>
      </c>
      <c r="G273" s="2" t="s">
        <v>28</v>
      </c>
      <c r="H273" s="2" t="s">
        <v>29</v>
      </c>
      <c r="I273" s="6">
        <v>13619669.83</v>
      </c>
      <c r="J273" s="2" t="s">
        <v>225</v>
      </c>
      <c r="K273" s="2" t="s">
        <v>97</v>
      </c>
      <c r="L273" s="2" t="s">
        <v>32</v>
      </c>
      <c r="M273" s="8">
        <v>6</v>
      </c>
      <c r="N273" s="43">
        <v>45194</v>
      </c>
      <c r="O273" s="43">
        <v>45468</v>
      </c>
      <c r="P273" s="43" t="s">
        <v>316</v>
      </c>
      <c r="Q273" s="2" t="s">
        <v>879</v>
      </c>
      <c r="R273" s="9">
        <v>198</v>
      </c>
      <c r="S273" s="10">
        <v>204</v>
      </c>
      <c r="T273" s="12">
        <v>4</v>
      </c>
      <c r="U273" s="12">
        <v>12</v>
      </c>
      <c r="V273" s="12">
        <v>16</v>
      </c>
    </row>
    <row r="274" spans="1:22" x14ac:dyDescent="0.25">
      <c r="A274" s="1" t="s">
        <v>880</v>
      </c>
      <c r="B274" s="1" t="s">
        <v>881</v>
      </c>
      <c r="C274" s="1" t="s">
        <v>24</v>
      </c>
      <c r="D274" s="1" t="s">
        <v>25</v>
      </c>
      <c r="E274" s="1" t="s">
        <v>26</v>
      </c>
      <c r="F274" s="1" t="s">
        <v>27</v>
      </c>
      <c r="G274" s="1" t="s">
        <v>28</v>
      </c>
      <c r="H274" s="1" t="s">
        <v>29</v>
      </c>
      <c r="I274" s="5">
        <v>37496122.710000001</v>
      </c>
      <c r="J274" s="1" t="s">
        <v>882</v>
      </c>
      <c r="K274" s="1" t="s">
        <v>97</v>
      </c>
      <c r="L274" s="1" t="s">
        <v>32</v>
      </c>
      <c r="M274" s="7">
        <v>35.799999999999997</v>
      </c>
      <c r="N274" s="42">
        <v>45194</v>
      </c>
      <c r="O274" s="42">
        <v>45560</v>
      </c>
      <c r="P274" s="42" t="s">
        <v>316</v>
      </c>
      <c r="Q274" s="1" t="s">
        <v>750</v>
      </c>
      <c r="R274" s="3">
        <v>292</v>
      </c>
      <c r="S274" s="4">
        <v>327.8</v>
      </c>
      <c r="T274" s="11">
        <v>23</v>
      </c>
      <c r="U274" s="11">
        <v>69</v>
      </c>
      <c r="V274" s="11">
        <v>92</v>
      </c>
    </row>
    <row r="275" spans="1:22" x14ac:dyDescent="0.25">
      <c r="A275" s="2" t="s">
        <v>883</v>
      </c>
      <c r="B275" s="2" t="s">
        <v>884</v>
      </c>
      <c r="C275" s="2" t="s">
        <v>24</v>
      </c>
      <c r="D275" s="2" t="s">
        <v>25</v>
      </c>
      <c r="E275" s="2" t="s">
        <v>26</v>
      </c>
      <c r="F275" s="2" t="s">
        <v>27</v>
      </c>
      <c r="G275" s="2" t="s">
        <v>28</v>
      </c>
      <c r="H275" s="2" t="s">
        <v>29</v>
      </c>
      <c r="I275" s="6">
        <v>28569694.800000001</v>
      </c>
      <c r="J275" s="2" t="s">
        <v>885</v>
      </c>
      <c r="K275" s="2" t="s">
        <v>72</v>
      </c>
      <c r="L275" s="2" t="s">
        <v>32</v>
      </c>
      <c r="M275" s="8">
        <v>34.42</v>
      </c>
      <c r="N275" s="43">
        <v>45194</v>
      </c>
      <c r="O275" s="43">
        <v>45560</v>
      </c>
      <c r="P275" s="43" t="s">
        <v>316</v>
      </c>
      <c r="Q275" s="2" t="s">
        <v>886</v>
      </c>
      <c r="R275" s="9">
        <v>295.39999999999998</v>
      </c>
      <c r="S275" s="10">
        <v>329.82</v>
      </c>
      <c r="T275" s="12">
        <v>22</v>
      </c>
      <c r="U275" s="12">
        <v>66</v>
      </c>
      <c r="V275" s="12">
        <v>88</v>
      </c>
    </row>
    <row r="276" spans="1:22" x14ac:dyDescent="0.25">
      <c r="A276" s="1" t="s">
        <v>887</v>
      </c>
      <c r="B276" s="1" t="s">
        <v>888</v>
      </c>
      <c r="C276" s="1" t="s">
        <v>24</v>
      </c>
      <c r="D276" s="1" t="s">
        <v>25</v>
      </c>
      <c r="E276" s="1" t="s">
        <v>26</v>
      </c>
      <c r="F276" s="1" t="s">
        <v>27</v>
      </c>
      <c r="G276" s="1" t="s">
        <v>28</v>
      </c>
      <c r="H276" s="1" t="s">
        <v>29</v>
      </c>
      <c r="I276" s="5">
        <v>25181626.170000002</v>
      </c>
      <c r="J276" s="1" t="s">
        <v>889</v>
      </c>
      <c r="K276" s="1" t="s">
        <v>87</v>
      </c>
      <c r="L276" s="1" t="s">
        <v>32</v>
      </c>
      <c r="M276" s="7">
        <v>32.311999999999998</v>
      </c>
      <c r="N276" s="42">
        <v>45194</v>
      </c>
      <c r="O276" s="42">
        <v>45468</v>
      </c>
      <c r="P276" s="42" t="s">
        <v>316</v>
      </c>
      <c r="Q276" s="1" t="s">
        <v>890</v>
      </c>
      <c r="R276" s="3">
        <v>55.84</v>
      </c>
      <c r="S276" s="4">
        <v>88.15</v>
      </c>
      <c r="T276" s="11">
        <v>21</v>
      </c>
      <c r="U276" s="11">
        <v>63</v>
      </c>
      <c r="V276" s="11">
        <v>84</v>
      </c>
    </row>
    <row r="277" spans="1:22" x14ac:dyDescent="0.25">
      <c r="A277" s="2" t="s">
        <v>891</v>
      </c>
      <c r="B277" s="2" t="s">
        <v>892</v>
      </c>
      <c r="C277" s="2" t="s">
        <v>24</v>
      </c>
      <c r="D277" s="2" t="s">
        <v>25</v>
      </c>
      <c r="E277" s="2" t="s">
        <v>26</v>
      </c>
      <c r="F277" s="2" t="s">
        <v>27</v>
      </c>
      <c r="G277" s="2" t="s">
        <v>28</v>
      </c>
      <c r="H277" s="2" t="s">
        <v>29</v>
      </c>
      <c r="I277" s="6">
        <v>23544174.329999998</v>
      </c>
      <c r="J277" s="2" t="s">
        <v>893</v>
      </c>
      <c r="K277" s="2" t="s">
        <v>72</v>
      </c>
      <c r="L277" s="2" t="s">
        <v>32</v>
      </c>
      <c r="M277" s="8">
        <v>31.814</v>
      </c>
      <c r="N277" s="43">
        <v>45194</v>
      </c>
      <c r="O277" s="43">
        <v>45560</v>
      </c>
      <c r="P277" s="43" t="s">
        <v>316</v>
      </c>
      <c r="Q277" s="2" t="s">
        <v>894</v>
      </c>
      <c r="R277" s="9">
        <v>0</v>
      </c>
      <c r="S277" s="10">
        <v>31.81</v>
      </c>
      <c r="T277" s="12">
        <v>21</v>
      </c>
      <c r="U277" s="12">
        <v>63</v>
      </c>
      <c r="V277" s="12">
        <v>84</v>
      </c>
    </row>
    <row r="278" spans="1:22" x14ac:dyDescent="0.25">
      <c r="A278" s="1" t="s">
        <v>895</v>
      </c>
      <c r="B278" s="1" t="s">
        <v>896</v>
      </c>
      <c r="C278" s="1" t="s">
        <v>24</v>
      </c>
      <c r="D278" s="1" t="s">
        <v>25</v>
      </c>
      <c r="E278" s="1" t="s">
        <v>26</v>
      </c>
      <c r="F278" s="1" t="s">
        <v>27</v>
      </c>
      <c r="G278" s="1" t="s">
        <v>28</v>
      </c>
      <c r="H278" s="1" t="s">
        <v>29</v>
      </c>
      <c r="I278" s="5">
        <v>14743141.560000001</v>
      </c>
      <c r="J278" s="1" t="s">
        <v>897</v>
      </c>
      <c r="K278" s="1" t="s">
        <v>87</v>
      </c>
      <c r="L278" s="1" t="s">
        <v>32</v>
      </c>
      <c r="M278" s="7">
        <v>22.17</v>
      </c>
      <c r="N278" s="42">
        <v>45194</v>
      </c>
      <c r="O278" s="42">
        <v>45468</v>
      </c>
      <c r="P278" s="42" t="s">
        <v>316</v>
      </c>
      <c r="Q278" s="1" t="s">
        <v>898</v>
      </c>
      <c r="R278" s="3">
        <v>0</v>
      </c>
      <c r="S278" s="4">
        <v>22.17</v>
      </c>
      <c r="T278" s="11">
        <v>14</v>
      </c>
      <c r="U278" s="11">
        <v>42</v>
      </c>
      <c r="V278" s="11">
        <v>56</v>
      </c>
    </row>
    <row r="279" spans="1:22" x14ac:dyDescent="0.25">
      <c r="A279" s="2" t="s">
        <v>899</v>
      </c>
      <c r="B279" s="2" t="s">
        <v>900</v>
      </c>
      <c r="C279" s="2" t="s">
        <v>24</v>
      </c>
      <c r="D279" s="2" t="s">
        <v>25</v>
      </c>
      <c r="E279" s="2" t="s">
        <v>26</v>
      </c>
      <c r="F279" s="2" t="s">
        <v>27</v>
      </c>
      <c r="G279" s="2" t="s">
        <v>28</v>
      </c>
      <c r="H279" s="2" t="s">
        <v>29</v>
      </c>
      <c r="I279" s="6">
        <v>20212848.41</v>
      </c>
      <c r="J279" s="2" t="s">
        <v>901</v>
      </c>
      <c r="K279" s="2" t="s">
        <v>87</v>
      </c>
      <c r="L279" s="2" t="s">
        <v>32</v>
      </c>
      <c r="M279" s="8">
        <v>30.478999999999999</v>
      </c>
      <c r="N279" s="43">
        <v>45194</v>
      </c>
      <c r="O279" s="43">
        <v>45468</v>
      </c>
      <c r="P279" s="43" t="s">
        <v>316</v>
      </c>
      <c r="Q279" s="2" t="s">
        <v>890</v>
      </c>
      <c r="R279" s="9">
        <v>21.3</v>
      </c>
      <c r="S279" s="10">
        <v>51.78</v>
      </c>
      <c r="T279" s="12">
        <v>20</v>
      </c>
      <c r="U279" s="12">
        <v>60</v>
      </c>
      <c r="V279" s="12">
        <v>80</v>
      </c>
    </row>
    <row r="280" spans="1:22" x14ac:dyDescent="0.25">
      <c r="A280" s="1" t="s">
        <v>902</v>
      </c>
      <c r="B280" s="1" t="s">
        <v>903</v>
      </c>
      <c r="C280" s="1" t="s">
        <v>24</v>
      </c>
      <c r="D280" s="1" t="s">
        <v>25</v>
      </c>
      <c r="E280" s="1" t="s">
        <v>26</v>
      </c>
      <c r="F280" s="1" t="s">
        <v>27</v>
      </c>
      <c r="G280" s="1" t="s">
        <v>28</v>
      </c>
      <c r="H280" s="1" t="s">
        <v>29</v>
      </c>
      <c r="I280" s="5">
        <v>14596177.48</v>
      </c>
      <c r="J280" s="1" t="s">
        <v>904</v>
      </c>
      <c r="K280" s="1" t="s">
        <v>87</v>
      </c>
      <c r="L280" s="1" t="s">
        <v>32</v>
      </c>
      <c r="M280" s="7">
        <v>21.3</v>
      </c>
      <c r="N280" s="42">
        <v>45194</v>
      </c>
      <c r="O280" s="42">
        <v>45468</v>
      </c>
      <c r="P280" s="42" t="s">
        <v>316</v>
      </c>
      <c r="Q280" s="1" t="s">
        <v>890</v>
      </c>
      <c r="R280" s="3">
        <v>0</v>
      </c>
      <c r="S280" s="4">
        <v>21.3</v>
      </c>
      <c r="T280" s="11">
        <v>14</v>
      </c>
      <c r="U280" s="11">
        <v>42</v>
      </c>
      <c r="V280" s="11">
        <v>56</v>
      </c>
    </row>
    <row r="281" spans="1:22" x14ac:dyDescent="0.25">
      <c r="A281" s="2" t="s">
        <v>905</v>
      </c>
      <c r="B281" s="2" t="s">
        <v>906</v>
      </c>
      <c r="C281" s="2" t="s">
        <v>24</v>
      </c>
      <c r="D281" s="2" t="s">
        <v>25</v>
      </c>
      <c r="E281" s="2" t="s">
        <v>26</v>
      </c>
      <c r="F281" s="2" t="s">
        <v>27</v>
      </c>
      <c r="G281" s="2" t="s">
        <v>28</v>
      </c>
      <c r="H281" s="2" t="s">
        <v>29</v>
      </c>
      <c r="I281" s="6">
        <v>15665724.640000001</v>
      </c>
      <c r="J281" s="2" t="s">
        <v>907</v>
      </c>
      <c r="K281" s="2" t="s">
        <v>80</v>
      </c>
      <c r="L281" s="2" t="s">
        <v>32</v>
      </c>
      <c r="M281" s="8">
        <v>15.3</v>
      </c>
      <c r="N281" s="43">
        <v>45194</v>
      </c>
      <c r="O281" s="43">
        <v>45560</v>
      </c>
      <c r="P281" s="43" t="s">
        <v>316</v>
      </c>
      <c r="Q281" s="2" t="s">
        <v>908</v>
      </c>
      <c r="R281" s="9">
        <v>220.8</v>
      </c>
      <c r="S281" s="10">
        <v>236.1</v>
      </c>
      <c r="T281" s="12">
        <v>10</v>
      </c>
      <c r="U281" s="12">
        <v>30</v>
      </c>
      <c r="V281" s="12">
        <v>40</v>
      </c>
    </row>
    <row r="282" spans="1:22" x14ac:dyDescent="0.25">
      <c r="A282" s="1" t="s">
        <v>909</v>
      </c>
      <c r="B282" s="1" t="s">
        <v>910</v>
      </c>
      <c r="C282" s="1" t="s">
        <v>24</v>
      </c>
      <c r="D282" s="1" t="s">
        <v>25</v>
      </c>
      <c r="E282" s="1" t="s">
        <v>26</v>
      </c>
      <c r="F282" s="1" t="s">
        <v>27</v>
      </c>
      <c r="G282" s="1" t="s">
        <v>28</v>
      </c>
      <c r="H282" s="1" t="s">
        <v>29</v>
      </c>
      <c r="I282" s="5">
        <v>20955834.559999999</v>
      </c>
      <c r="J282" s="1" t="s">
        <v>911</v>
      </c>
      <c r="K282" s="1" t="s">
        <v>80</v>
      </c>
      <c r="L282" s="1" t="s">
        <v>32</v>
      </c>
      <c r="M282" s="7">
        <v>15.2</v>
      </c>
      <c r="N282" s="42">
        <v>45194</v>
      </c>
      <c r="O282" s="42">
        <v>45468</v>
      </c>
      <c r="P282" s="42" t="s">
        <v>316</v>
      </c>
      <c r="Q282" s="1" t="s">
        <v>912</v>
      </c>
      <c r="R282" s="3" t="s">
        <v>913</v>
      </c>
      <c r="S282" s="4" t="s">
        <v>914</v>
      </c>
      <c r="T282" s="11">
        <v>10</v>
      </c>
      <c r="U282" s="11">
        <v>30</v>
      </c>
      <c r="V282" s="11">
        <v>40</v>
      </c>
    </row>
    <row r="283" spans="1:22" x14ac:dyDescent="0.25">
      <c r="A283" s="2" t="s">
        <v>915</v>
      </c>
      <c r="B283" s="2" t="s">
        <v>916</v>
      </c>
      <c r="C283" s="2" t="s">
        <v>24</v>
      </c>
      <c r="D283" s="2" t="s">
        <v>25</v>
      </c>
      <c r="E283" s="2" t="s">
        <v>26</v>
      </c>
      <c r="F283" s="2" t="s">
        <v>27</v>
      </c>
      <c r="G283" s="2" t="s">
        <v>28</v>
      </c>
      <c r="H283" s="2" t="s">
        <v>29</v>
      </c>
      <c r="I283" s="6">
        <v>18316594.52</v>
      </c>
      <c r="J283" s="2" t="s">
        <v>917</v>
      </c>
      <c r="K283" s="2" t="s">
        <v>80</v>
      </c>
      <c r="L283" s="2" t="s">
        <v>32</v>
      </c>
      <c r="M283" s="8">
        <v>17.55</v>
      </c>
      <c r="N283" s="43">
        <v>45194</v>
      </c>
      <c r="O283" s="43">
        <v>45437</v>
      </c>
      <c r="P283" s="43" t="s">
        <v>316</v>
      </c>
      <c r="Q283" s="2" t="s">
        <v>918</v>
      </c>
      <c r="R283" s="9" t="s">
        <v>919</v>
      </c>
      <c r="S283" s="10" t="s">
        <v>920</v>
      </c>
      <c r="T283" s="12">
        <v>12</v>
      </c>
      <c r="U283" s="12">
        <v>36</v>
      </c>
      <c r="V283" s="12">
        <v>48</v>
      </c>
    </row>
    <row r="284" spans="1:22" x14ac:dyDescent="0.25">
      <c r="A284" s="1" t="s">
        <v>921</v>
      </c>
      <c r="B284" s="1" t="s">
        <v>922</v>
      </c>
      <c r="C284" s="1" t="s">
        <v>24</v>
      </c>
      <c r="D284" s="1" t="s">
        <v>25</v>
      </c>
      <c r="E284" s="1" t="s">
        <v>26</v>
      </c>
      <c r="F284" s="1" t="s">
        <v>27</v>
      </c>
      <c r="G284" s="1" t="s">
        <v>28</v>
      </c>
      <c r="H284" s="1" t="s">
        <v>29</v>
      </c>
      <c r="I284" s="5">
        <v>6861742.4800000004</v>
      </c>
      <c r="J284" s="1" t="s">
        <v>923</v>
      </c>
      <c r="K284" s="1" t="s">
        <v>80</v>
      </c>
      <c r="L284" s="1" t="s">
        <v>32</v>
      </c>
      <c r="M284" s="7">
        <v>4.8</v>
      </c>
      <c r="N284" s="42">
        <v>45194</v>
      </c>
      <c r="O284" s="42">
        <v>45376</v>
      </c>
      <c r="P284" s="42" t="s">
        <v>316</v>
      </c>
      <c r="Q284" s="1" t="s">
        <v>924</v>
      </c>
      <c r="R284" s="3">
        <v>103.8</v>
      </c>
      <c r="S284" s="4">
        <v>108.6</v>
      </c>
      <c r="T284" s="11">
        <v>4</v>
      </c>
      <c r="U284" s="11">
        <v>12</v>
      </c>
      <c r="V284" s="11">
        <v>16</v>
      </c>
    </row>
    <row r="285" spans="1:22" x14ac:dyDescent="0.25">
      <c r="A285" s="2" t="s">
        <v>925</v>
      </c>
      <c r="B285" s="2" t="s">
        <v>926</v>
      </c>
      <c r="C285" s="2" t="s">
        <v>24</v>
      </c>
      <c r="D285" s="2" t="s">
        <v>25</v>
      </c>
      <c r="E285" s="2" t="s">
        <v>26</v>
      </c>
      <c r="F285" s="2" t="s">
        <v>27</v>
      </c>
      <c r="G285" s="2" t="s">
        <v>28</v>
      </c>
      <c r="H285" s="2" t="s">
        <v>29</v>
      </c>
      <c r="I285" s="6">
        <v>27010078.989999998</v>
      </c>
      <c r="J285" s="2" t="s">
        <v>927</v>
      </c>
      <c r="K285" s="2" t="s">
        <v>80</v>
      </c>
      <c r="L285" s="2" t="s">
        <v>32</v>
      </c>
      <c r="M285" s="8">
        <v>4.55</v>
      </c>
      <c r="N285" s="43">
        <v>45194</v>
      </c>
      <c r="O285" s="43">
        <v>45560</v>
      </c>
      <c r="P285" s="43" t="s">
        <v>316</v>
      </c>
      <c r="Q285" s="2" t="s">
        <v>928</v>
      </c>
      <c r="R285" s="9">
        <v>108</v>
      </c>
      <c r="S285" s="10">
        <v>112.55</v>
      </c>
      <c r="T285" s="12">
        <v>3</v>
      </c>
      <c r="U285" s="12">
        <v>9</v>
      </c>
      <c r="V285" s="12">
        <v>12</v>
      </c>
    </row>
    <row r="286" spans="1:22" x14ac:dyDescent="0.25">
      <c r="A286" s="1" t="s">
        <v>929</v>
      </c>
      <c r="B286" s="1" t="s">
        <v>930</v>
      </c>
      <c r="C286" s="1" t="s">
        <v>24</v>
      </c>
      <c r="D286" s="1" t="s">
        <v>25</v>
      </c>
      <c r="E286" s="1" t="s">
        <v>26</v>
      </c>
      <c r="F286" s="1" t="s">
        <v>27</v>
      </c>
      <c r="G286" s="1" t="s">
        <v>28</v>
      </c>
      <c r="H286" s="1" t="s">
        <v>29</v>
      </c>
      <c r="I286" s="5">
        <v>32866448.460000001</v>
      </c>
      <c r="J286" s="1" t="s">
        <v>927</v>
      </c>
      <c r="K286" s="1" t="s">
        <v>80</v>
      </c>
      <c r="L286" s="1" t="s">
        <v>32</v>
      </c>
      <c r="M286" s="7">
        <v>5.7</v>
      </c>
      <c r="N286" s="42">
        <v>45194</v>
      </c>
      <c r="O286" s="42">
        <v>45560</v>
      </c>
      <c r="P286" s="42" t="s">
        <v>316</v>
      </c>
      <c r="Q286" s="1" t="s">
        <v>928</v>
      </c>
      <c r="R286" s="3">
        <v>102.3</v>
      </c>
      <c r="S286" s="4">
        <v>108</v>
      </c>
      <c r="T286" s="11">
        <v>4</v>
      </c>
      <c r="U286" s="11">
        <v>12</v>
      </c>
      <c r="V286" s="11">
        <v>16</v>
      </c>
    </row>
    <row r="287" spans="1:22" x14ac:dyDescent="0.25">
      <c r="A287" s="2" t="s">
        <v>931</v>
      </c>
      <c r="B287" s="2" t="s">
        <v>932</v>
      </c>
      <c r="C287" s="2" t="s">
        <v>24</v>
      </c>
      <c r="D287" s="2" t="s">
        <v>25</v>
      </c>
      <c r="E287" s="2" t="s">
        <v>26</v>
      </c>
      <c r="F287" s="2" t="s">
        <v>27</v>
      </c>
      <c r="G287" s="2" t="s">
        <v>28</v>
      </c>
      <c r="H287" s="2" t="s">
        <v>29</v>
      </c>
      <c r="I287" s="6">
        <v>30409058.129999999</v>
      </c>
      <c r="J287" s="2" t="s">
        <v>933</v>
      </c>
      <c r="K287" s="2" t="s">
        <v>80</v>
      </c>
      <c r="L287" s="2" t="s">
        <v>32</v>
      </c>
      <c r="M287" s="8">
        <v>14.4</v>
      </c>
      <c r="N287" s="43">
        <v>45194</v>
      </c>
      <c r="O287" s="43">
        <v>45741</v>
      </c>
      <c r="P287" s="43" t="s">
        <v>316</v>
      </c>
      <c r="Q287" s="2" t="s">
        <v>928</v>
      </c>
      <c r="R287" s="9">
        <v>53.6</v>
      </c>
      <c r="S287" s="10">
        <v>68</v>
      </c>
      <c r="T287" s="12">
        <v>10</v>
      </c>
      <c r="U287" s="12">
        <v>30</v>
      </c>
      <c r="V287" s="12">
        <v>40</v>
      </c>
    </row>
    <row r="288" spans="1:22" x14ac:dyDescent="0.25">
      <c r="A288" s="1" t="s">
        <v>934</v>
      </c>
      <c r="B288" s="1" t="s">
        <v>935</v>
      </c>
      <c r="C288" s="1" t="s">
        <v>24</v>
      </c>
      <c r="D288" s="1" t="s">
        <v>25</v>
      </c>
      <c r="E288" s="1" t="s">
        <v>26</v>
      </c>
      <c r="F288" s="1" t="s">
        <v>27</v>
      </c>
      <c r="G288" s="1" t="s">
        <v>28</v>
      </c>
      <c r="H288" s="1" t="s">
        <v>29</v>
      </c>
      <c r="I288" s="5">
        <v>14052976.869999999</v>
      </c>
      <c r="J288" s="1" t="s">
        <v>936</v>
      </c>
      <c r="K288" s="1" t="s">
        <v>80</v>
      </c>
      <c r="L288" s="1" t="s">
        <v>32</v>
      </c>
      <c r="M288" s="7">
        <v>15.45</v>
      </c>
      <c r="N288" s="42">
        <v>45194</v>
      </c>
      <c r="O288" s="42">
        <v>45560</v>
      </c>
      <c r="P288" s="42" t="s">
        <v>316</v>
      </c>
      <c r="Q288" s="1" t="s">
        <v>937</v>
      </c>
      <c r="R288" s="3">
        <v>5.75</v>
      </c>
      <c r="S288" s="4">
        <v>21.2</v>
      </c>
      <c r="T288" s="11">
        <v>10</v>
      </c>
      <c r="U288" s="11">
        <v>30</v>
      </c>
      <c r="V288" s="11">
        <v>40</v>
      </c>
    </row>
    <row r="289" spans="1:22" x14ac:dyDescent="0.25">
      <c r="A289" s="2" t="s">
        <v>938</v>
      </c>
      <c r="B289" s="2" t="s">
        <v>939</v>
      </c>
      <c r="C289" s="2" t="s">
        <v>24</v>
      </c>
      <c r="D289" s="2" t="s">
        <v>25</v>
      </c>
      <c r="E289" s="2" t="s">
        <v>26</v>
      </c>
      <c r="F289" s="2" t="s">
        <v>27</v>
      </c>
      <c r="G289" s="2" t="s">
        <v>28</v>
      </c>
      <c r="H289" s="2" t="s">
        <v>29</v>
      </c>
      <c r="I289" s="6">
        <v>28948552</v>
      </c>
      <c r="J289" s="2" t="s">
        <v>379</v>
      </c>
      <c r="K289" s="2" t="s">
        <v>80</v>
      </c>
      <c r="L289" s="2" t="s">
        <v>32</v>
      </c>
      <c r="M289" s="8">
        <v>13.45</v>
      </c>
      <c r="N289" s="43">
        <v>45194</v>
      </c>
      <c r="O289" s="43">
        <v>45468</v>
      </c>
      <c r="P289" s="43" t="s">
        <v>316</v>
      </c>
      <c r="Q289" s="2" t="s">
        <v>940</v>
      </c>
      <c r="R289" s="9" t="s">
        <v>941</v>
      </c>
      <c r="S289" s="10" t="s">
        <v>942</v>
      </c>
      <c r="T289" s="12">
        <v>9</v>
      </c>
      <c r="U289" s="12">
        <v>27</v>
      </c>
      <c r="V289" s="12">
        <v>36</v>
      </c>
    </row>
    <row r="290" spans="1:22" x14ac:dyDescent="0.25">
      <c r="A290" s="1" t="s">
        <v>943</v>
      </c>
      <c r="B290" s="1" t="s">
        <v>944</v>
      </c>
      <c r="C290" s="1" t="s">
        <v>24</v>
      </c>
      <c r="D290" s="1" t="s">
        <v>25</v>
      </c>
      <c r="E290" s="1" t="s">
        <v>26</v>
      </c>
      <c r="F290" s="1" t="s">
        <v>27</v>
      </c>
      <c r="G290" s="1" t="s">
        <v>28</v>
      </c>
      <c r="H290" s="1" t="s">
        <v>29</v>
      </c>
      <c r="I290" s="5">
        <v>3622945.06</v>
      </c>
      <c r="J290" s="1" t="s">
        <v>945</v>
      </c>
      <c r="K290" s="1" t="s">
        <v>80</v>
      </c>
      <c r="L290" s="1" t="s">
        <v>32</v>
      </c>
      <c r="M290" s="7">
        <v>3</v>
      </c>
      <c r="N290" s="42">
        <v>45194</v>
      </c>
      <c r="O290" s="42">
        <v>45376</v>
      </c>
      <c r="P290" s="42" t="s">
        <v>316</v>
      </c>
      <c r="Q290" s="1" t="s">
        <v>946</v>
      </c>
      <c r="R290" s="3">
        <v>21</v>
      </c>
      <c r="S290" s="4">
        <v>24</v>
      </c>
      <c r="T290" s="11">
        <v>2</v>
      </c>
      <c r="U290" s="11">
        <v>6</v>
      </c>
      <c r="V290" s="11">
        <v>8</v>
      </c>
    </row>
    <row r="291" spans="1:22" x14ac:dyDescent="0.25">
      <c r="A291" s="2" t="s">
        <v>947</v>
      </c>
      <c r="B291" s="2" t="s">
        <v>948</v>
      </c>
      <c r="C291" s="2" t="s">
        <v>24</v>
      </c>
      <c r="D291" s="2" t="s">
        <v>25</v>
      </c>
      <c r="E291" s="2" t="s">
        <v>26</v>
      </c>
      <c r="F291" s="2" t="s">
        <v>27</v>
      </c>
      <c r="G291" s="2" t="s">
        <v>28</v>
      </c>
      <c r="H291" s="2" t="s">
        <v>29</v>
      </c>
      <c r="I291" s="6">
        <v>3202020.04</v>
      </c>
      <c r="J291" s="2" t="s">
        <v>949</v>
      </c>
      <c r="K291" s="2" t="s">
        <v>31</v>
      </c>
      <c r="L291" s="2" t="s">
        <v>32</v>
      </c>
      <c r="M291" s="8">
        <v>2.2000000000000002</v>
      </c>
      <c r="N291" s="43">
        <v>45194</v>
      </c>
      <c r="O291" s="43">
        <v>45468</v>
      </c>
      <c r="P291" s="43" t="s">
        <v>316</v>
      </c>
      <c r="Q291" s="2" t="s">
        <v>950</v>
      </c>
      <c r="R291" s="9">
        <v>56.8</v>
      </c>
      <c r="S291" s="10">
        <v>59</v>
      </c>
      <c r="T291" s="12">
        <v>2</v>
      </c>
      <c r="U291" s="12">
        <v>6</v>
      </c>
      <c r="V291" s="12">
        <v>8</v>
      </c>
    </row>
    <row r="292" spans="1:22" x14ac:dyDescent="0.25">
      <c r="A292" s="1" t="s">
        <v>951</v>
      </c>
      <c r="B292" s="1" t="s">
        <v>952</v>
      </c>
      <c r="C292" s="1" t="s">
        <v>24</v>
      </c>
      <c r="D292" s="1" t="s">
        <v>25</v>
      </c>
      <c r="E292" s="1" t="s">
        <v>26</v>
      </c>
      <c r="F292" s="1" t="s">
        <v>27</v>
      </c>
      <c r="G292" s="1" t="s">
        <v>28</v>
      </c>
      <c r="H292" s="1" t="s">
        <v>29</v>
      </c>
      <c r="I292" s="5">
        <v>18335197.449999999</v>
      </c>
      <c r="J292" s="1" t="s">
        <v>953</v>
      </c>
      <c r="K292" s="1" t="s">
        <v>76</v>
      </c>
      <c r="L292" s="1" t="s">
        <v>32</v>
      </c>
      <c r="M292" s="7">
        <v>20.05</v>
      </c>
      <c r="N292" s="42">
        <v>45194</v>
      </c>
      <c r="O292" s="42">
        <v>45741</v>
      </c>
      <c r="P292" s="42" t="s">
        <v>316</v>
      </c>
      <c r="Q292" s="1" t="s">
        <v>954</v>
      </c>
      <c r="R292" s="3">
        <v>0.05</v>
      </c>
      <c r="S292" s="4">
        <v>20.100000000000001</v>
      </c>
      <c r="T292" s="11">
        <v>13</v>
      </c>
      <c r="U292" s="11">
        <v>39</v>
      </c>
      <c r="V292" s="11">
        <v>52</v>
      </c>
    </row>
    <row r="293" spans="1:22" x14ac:dyDescent="0.25">
      <c r="A293" s="2" t="s">
        <v>955</v>
      </c>
      <c r="B293" s="2" t="s">
        <v>956</v>
      </c>
      <c r="C293" s="2" t="s">
        <v>24</v>
      </c>
      <c r="D293" s="2" t="s">
        <v>25</v>
      </c>
      <c r="E293" s="2" t="s">
        <v>26</v>
      </c>
      <c r="F293" s="2" t="s">
        <v>27</v>
      </c>
      <c r="G293" s="2" t="s">
        <v>28</v>
      </c>
      <c r="H293" s="2" t="s">
        <v>29</v>
      </c>
      <c r="I293" s="6">
        <v>18397232.239999998</v>
      </c>
      <c r="J293" s="2" t="s">
        <v>953</v>
      </c>
      <c r="K293" s="2" t="s">
        <v>76</v>
      </c>
      <c r="L293" s="2" t="s">
        <v>32</v>
      </c>
      <c r="M293" s="8">
        <v>20.2</v>
      </c>
      <c r="N293" s="43">
        <v>45194</v>
      </c>
      <c r="O293" s="43">
        <v>45682</v>
      </c>
      <c r="P293" s="43" t="s">
        <v>316</v>
      </c>
      <c r="Q293" s="2" t="s">
        <v>954</v>
      </c>
      <c r="R293" s="9">
        <v>20.100000000000001</v>
      </c>
      <c r="S293" s="10">
        <v>40.299999999999997</v>
      </c>
      <c r="T293" s="12">
        <v>13</v>
      </c>
      <c r="U293" s="12">
        <v>39</v>
      </c>
      <c r="V293" s="12">
        <v>52</v>
      </c>
    </row>
    <row r="294" spans="1:22" x14ac:dyDescent="0.25">
      <c r="A294" s="1" t="s">
        <v>957</v>
      </c>
      <c r="B294" s="1" t="s">
        <v>958</v>
      </c>
      <c r="C294" s="1" t="s">
        <v>24</v>
      </c>
      <c r="D294" s="1" t="s">
        <v>25</v>
      </c>
      <c r="E294" s="1" t="s">
        <v>26</v>
      </c>
      <c r="F294" s="1" t="s">
        <v>27</v>
      </c>
      <c r="G294" s="1" t="s">
        <v>28</v>
      </c>
      <c r="H294" s="1" t="s">
        <v>29</v>
      </c>
      <c r="I294" s="5">
        <v>28093115.739999998</v>
      </c>
      <c r="J294" s="1" t="s">
        <v>959</v>
      </c>
      <c r="K294" s="1" t="s">
        <v>56</v>
      </c>
      <c r="L294" s="1" t="s">
        <v>32</v>
      </c>
      <c r="M294" s="7">
        <v>36.700000000000003</v>
      </c>
      <c r="N294" s="42">
        <v>45194</v>
      </c>
      <c r="O294" s="42">
        <v>45437</v>
      </c>
      <c r="P294" s="42" t="s">
        <v>316</v>
      </c>
      <c r="Q294" s="1" t="s">
        <v>754</v>
      </c>
      <c r="R294" s="3">
        <v>370</v>
      </c>
      <c r="S294" s="4">
        <v>406.7</v>
      </c>
      <c r="T294" s="11">
        <v>24</v>
      </c>
      <c r="U294" s="11">
        <v>72</v>
      </c>
      <c r="V294" s="11">
        <v>96</v>
      </c>
    </row>
    <row r="295" spans="1:22" x14ac:dyDescent="0.25">
      <c r="A295" s="2" t="s">
        <v>960</v>
      </c>
      <c r="B295" s="2" t="s">
        <v>961</v>
      </c>
      <c r="C295" s="2" t="s">
        <v>24</v>
      </c>
      <c r="D295" s="2" t="s">
        <v>25</v>
      </c>
      <c r="E295" s="2" t="s">
        <v>26</v>
      </c>
      <c r="F295" s="2" t="s">
        <v>27</v>
      </c>
      <c r="G295" s="2" t="s">
        <v>28</v>
      </c>
      <c r="H295" s="2" t="s">
        <v>29</v>
      </c>
      <c r="I295" s="6">
        <v>10720674.24</v>
      </c>
      <c r="J295" s="2" t="s">
        <v>962</v>
      </c>
      <c r="K295" s="2" t="s">
        <v>97</v>
      </c>
      <c r="L295" s="2" t="s">
        <v>32</v>
      </c>
      <c r="M295" s="8">
        <v>14.38</v>
      </c>
      <c r="N295" s="43">
        <v>45194</v>
      </c>
      <c r="O295" s="43">
        <v>45437</v>
      </c>
      <c r="P295" s="43" t="s">
        <v>316</v>
      </c>
      <c r="Q295" s="2" t="s">
        <v>963</v>
      </c>
      <c r="R295" s="9">
        <v>0.12</v>
      </c>
      <c r="S295" s="10">
        <v>14.5</v>
      </c>
      <c r="T295" s="12">
        <v>10</v>
      </c>
      <c r="U295" s="12">
        <v>30</v>
      </c>
      <c r="V295" s="12">
        <v>40</v>
      </c>
    </row>
    <row r="296" spans="1:22" x14ac:dyDescent="0.25">
      <c r="A296" s="1" t="s">
        <v>964</v>
      </c>
      <c r="B296" s="1" t="s">
        <v>965</v>
      </c>
      <c r="C296" s="1" t="s">
        <v>24</v>
      </c>
      <c r="D296" s="1" t="s">
        <v>25</v>
      </c>
      <c r="E296" s="1" t="s">
        <v>26</v>
      </c>
      <c r="F296" s="1" t="s">
        <v>27</v>
      </c>
      <c r="G296" s="1" t="s">
        <v>28</v>
      </c>
      <c r="H296" s="1" t="s">
        <v>29</v>
      </c>
      <c r="I296" s="5">
        <v>26143969.68</v>
      </c>
      <c r="J296" s="1" t="s">
        <v>966</v>
      </c>
      <c r="K296" s="1" t="s">
        <v>56</v>
      </c>
      <c r="L296" s="1" t="s">
        <v>32</v>
      </c>
      <c r="M296" s="7">
        <v>26.3</v>
      </c>
      <c r="N296" s="42">
        <v>45194</v>
      </c>
      <c r="O296" s="42">
        <v>45437</v>
      </c>
      <c r="P296" s="42" t="s">
        <v>316</v>
      </c>
      <c r="Q296" s="1" t="s">
        <v>967</v>
      </c>
      <c r="R296" s="3">
        <v>0.7</v>
      </c>
      <c r="S296" s="4">
        <v>27</v>
      </c>
      <c r="T296" s="11">
        <v>17</v>
      </c>
      <c r="U296" s="11">
        <v>51</v>
      </c>
      <c r="V296" s="11">
        <v>68</v>
      </c>
    </row>
    <row r="297" spans="1:22" x14ac:dyDescent="0.25">
      <c r="A297" s="2" t="s">
        <v>968</v>
      </c>
      <c r="B297" s="2" t="s">
        <v>969</v>
      </c>
      <c r="C297" s="2" t="s">
        <v>24</v>
      </c>
      <c r="D297" s="2" t="s">
        <v>25</v>
      </c>
      <c r="E297" s="2" t="s">
        <v>26</v>
      </c>
      <c r="F297" s="2" t="s">
        <v>27</v>
      </c>
      <c r="G297" s="2" t="s">
        <v>28</v>
      </c>
      <c r="H297" s="2" t="s">
        <v>29</v>
      </c>
      <c r="I297" s="6">
        <v>18455973.379999999</v>
      </c>
      <c r="J297" s="2" t="s">
        <v>970</v>
      </c>
      <c r="K297" s="2" t="s">
        <v>49</v>
      </c>
      <c r="L297" s="2" t="s">
        <v>32</v>
      </c>
      <c r="M297" s="8">
        <v>30.8</v>
      </c>
      <c r="N297" s="43">
        <v>45194</v>
      </c>
      <c r="O297" s="43">
        <v>45468</v>
      </c>
      <c r="P297" s="43" t="s">
        <v>316</v>
      </c>
      <c r="Q297" s="2" t="s">
        <v>971</v>
      </c>
      <c r="R297" s="9">
        <v>0</v>
      </c>
      <c r="S297" s="10">
        <v>30.8</v>
      </c>
      <c r="T297" s="12">
        <v>20</v>
      </c>
      <c r="U297" s="12">
        <v>60</v>
      </c>
      <c r="V297" s="12">
        <v>80</v>
      </c>
    </row>
    <row r="298" spans="1:22" x14ac:dyDescent="0.25">
      <c r="A298" s="1" t="s">
        <v>972</v>
      </c>
      <c r="B298" s="1" t="s">
        <v>973</v>
      </c>
      <c r="C298" s="1" t="s">
        <v>24</v>
      </c>
      <c r="D298" s="1" t="s">
        <v>25</v>
      </c>
      <c r="E298" s="1" t="s">
        <v>26</v>
      </c>
      <c r="F298" s="1" t="s">
        <v>27</v>
      </c>
      <c r="G298" s="1" t="s">
        <v>28</v>
      </c>
      <c r="H298" s="1" t="s">
        <v>29</v>
      </c>
      <c r="I298" s="5">
        <v>29219006.75</v>
      </c>
      <c r="J298" s="1" t="s">
        <v>974</v>
      </c>
      <c r="K298" s="1" t="s">
        <v>72</v>
      </c>
      <c r="L298" s="1" t="s">
        <v>32</v>
      </c>
      <c r="M298" s="7">
        <v>26.484999999999999</v>
      </c>
      <c r="N298" s="42">
        <v>45194</v>
      </c>
      <c r="O298" s="42">
        <v>45529</v>
      </c>
      <c r="P298" s="42" t="s">
        <v>316</v>
      </c>
      <c r="Q298" s="1" t="s">
        <v>975</v>
      </c>
      <c r="R298" s="3">
        <v>2</v>
      </c>
      <c r="S298" s="4">
        <v>28.49</v>
      </c>
      <c r="T298" s="11">
        <v>17</v>
      </c>
      <c r="U298" s="11">
        <v>51</v>
      </c>
      <c r="V298" s="11">
        <v>68</v>
      </c>
    </row>
    <row r="299" spans="1:22" x14ac:dyDescent="0.25">
      <c r="A299" s="2" t="s">
        <v>976</v>
      </c>
      <c r="B299" s="2" t="s">
        <v>977</v>
      </c>
      <c r="C299" s="2" t="s">
        <v>24</v>
      </c>
      <c r="D299" s="2" t="s">
        <v>25</v>
      </c>
      <c r="E299" s="2" t="s">
        <v>26</v>
      </c>
      <c r="F299" s="2" t="s">
        <v>27</v>
      </c>
      <c r="G299" s="2" t="s">
        <v>28</v>
      </c>
      <c r="H299" s="2" t="s">
        <v>29</v>
      </c>
      <c r="I299" s="6">
        <v>26754180.780000001</v>
      </c>
      <c r="J299" s="2" t="s">
        <v>482</v>
      </c>
      <c r="K299" s="2" t="s">
        <v>45</v>
      </c>
      <c r="L299" s="2" t="s">
        <v>32</v>
      </c>
      <c r="M299" s="8">
        <v>21.91</v>
      </c>
      <c r="N299" s="43">
        <v>45194</v>
      </c>
      <c r="O299" s="43">
        <v>45316</v>
      </c>
      <c r="P299" s="43" t="s">
        <v>316</v>
      </c>
      <c r="Q299" s="2" t="s">
        <v>978</v>
      </c>
      <c r="R299" s="9">
        <v>103</v>
      </c>
      <c r="S299" s="10">
        <v>124.91</v>
      </c>
      <c r="T299" s="12">
        <v>14</v>
      </c>
      <c r="U299" s="12">
        <v>42</v>
      </c>
      <c r="V299" s="12">
        <v>56</v>
      </c>
    </row>
    <row r="300" spans="1:22" x14ac:dyDescent="0.25">
      <c r="A300" s="1" t="s">
        <v>979</v>
      </c>
      <c r="B300" s="1" t="s">
        <v>980</v>
      </c>
      <c r="C300" s="1" t="s">
        <v>24</v>
      </c>
      <c r="D300" s="1" t="s">
        <v>25</v>
      </c>
      <c r="E300" s="1" t="s">
        <v>26</v>
      </c>
      <c r="F300" s="1" t="s">
        <v>27</v>
      </c>
      <c r="G300" s="1" t="s">
        <v>28</v>
      </c>
      <c r="H300" s="1" t="s">
        <v>29</v>
      </c>
      <c r="I300" s="5">
        <v>20279374.550000001</v>
      </c>
      <c r="J300" s="1" t="s">
        <v>981</v>
      </c>
      <c r="K300" s="1" t="s">
        <v>45</v>
      </c>
      <c r="L300" s="1" t="s">
        <v>32</v>
      </c>
      <c r="M300" s="7">
        <v>17.09</v>
      </c>
      <c r="N300" s="42">
        <v>45194</v>
      </c>
      <c r="O300" s="42">
        <v>45407</v>
      </c>
      <c r="P300" s="42" t="s">
        <v>316</v>
      </c>
      <c r="Q300" s="1" t="s">
        <v>978</v>
      </c>
      <c r="R300" s="3">
        <v>124.91</v>
      </c>
      <c r="S300" s="4">
        <v>142</v>
      </c>
      <c r="T300" s="11">
        <v>11</v>
      </c>
      <c r="U300" s="11">
        <v>33</v>
      </c>
      <c r="V300" s="11">
        <v>44</v>
      </c>
    </row>
    <row r="301" spans="1:22" x14ac:dyDescent="0.25">
      <c r="A301" s="2" t="s">
        <v>982</v>
      </c>
      <c r="B301" s="2" t="s">
        <v>983</v>
      </c>
      <c r="C301" s="2" t="s">
        <v>24</v>
      </c>
      <c r="D301" s="2" t="s">
        <v>25</v>
      </c>
      <c r="E301" s="2" t="s">
        <v>26</v>
      </c>
      <c r="F301" s="2" t="s">
        <v>27</v>
      </c>
      <c r="G301" s="2" t="s">
        <v>28</v>
      </c>
      <c r="H301" s="2" t="s">
        <v>29</v>
      </c>
      <c r="I301" s="6">
        <v>20237998.809999999</v>
      </c>
      <c r="J301" s="2" t="s">
        <v>984</v>
      </c>
      <c r="K301" s="2" t="s">
        <v>72</v>
      </c>
      <c r="L301" s="2" t="s">
        <v>32</v>
      </c>
      <c r="M301" s="8">
        <v>15.904999999999999</v>
      </c>
      <c r="N301" s="43">
        <v>45194</v>
      </c>
      <c r="O301" s="43">
        <v>45529</v>
      </c>
      <c r="P301" s="43" t="s">
        <v>316</v>
      </c>
      <c r="Q301" s="2" t="s">
        <v>985</v>
      </c>
      <c r="R301" s="9" t="s">
        <v>986</v>
      </c>
      <c r="S301" s="10" t="s">
        <v>987</v>
      </c>
      <c r="T301" s="12">
        <v>11</v>
      </c>
      <c r="U301" s="12">
        <v>33</v>
      </c>
      <c r="V301" s="12">
        <v>44</v>
      </c>
    </row>
    <row r="302" spans="1:22" x14ac:dyDescent="0.25">
      <c r="A302" s="1" t="s">
        <v>988</v>
      </c>
      <c r="B302" s="1" t="s">
        <v>989</v>
      </c>
      <c r="C302" s="1" t="s">
        <v>24</v>
      </c>
      <c r="D302" s="1" t="s">
        <v>25</v>
      </c>
      <c r="E302" s="1" t="s">
        <v>26</v>
      </c>
      <c r="F302" s="1" t="s">
        <v>27</v>
      </c>
      <c r="G302" s="1" t="s">
        <v>28</v>
      </c>
      <c r="H302" s="1" t="s">
        <v>29</v>
      </c>
      <c r="I302" s="5">
        <v>27408967.93</v>
      </c>
      <c r="J302" s="1" t="s">
        <v>990</v>
      </c>
      <c r="K302" s="1" t="s">
        <v>45</v>
      </c>
      <c r="L302" s="1" t="s">
        <v>32</v>
      </c>
      <c r="M302" s="7">
        <v>20</v>
      </c>
      <c r="N302" s="42">
        <v>45194</v>
      </c>
      <c r="O302" s="42">
        <v>45560</v>
      </c>
      <c r="P302" s="42" t="s">
        <v>316</v>
      </c>
      <c r="Q302" s="1" t="s">
        <v>991</v>
      </c>
      <c r="R302" s="3">
        <v>0</v>
      </c>
      <c r="S302" s="4">
        <v>20</v>
      </c>
      <c r="T302" s="11">
        <v>13</v>
      </c>
      <c r="U302" s="11">
        <v>39</v>
      </c>
      <c r="V302" s="11">
        <v>52</v>
      </c>
    </row>
    <row r="303" spans="1:22" x14ac:dyDescent="0.25">
      <c r="A303" s="2" t="s">
        <v>992</v>
      </c>
      <c r="B303" s="2" t="s">
        <v>993</v>
      </c>
      <c r="C303" s="2" t="s">
        <v>24</v>
      </c>
      <c r="D303" s="2" t="s">
        <v>25</v>
      </c>
      <c r="E303" s="2" t="s">
        <v>26</v>
      </c>
      <c r="F303" s="2" t="s">
        <v>27</v>
      </c>
      <c r="G303" s="2" t="s">
        <v>28</v>
      </c>
      <c r="H303" s="2" t="s">
        <v>29</v>
      </c>
      <c r="I303" s="6">
        <v>23473490.27</v>
      </c>
      <c r="J303" s="2" t="s">
        <v>994</v>
      </c>
      <c r="K303" s="2" t="s">
        <v>40</v>
      </c>
      <c r="L303" s="2" t="s">
        <v>32</v>
      </c>
      <c r="M303" s="8">
        <v>9</v>
      </c>
      <c r="N303" s="43">
        <v>45194</v>
      </c>
      <c r="O303" s="43">
        <v>45498</v>
      </c>
      <c r="P303" s="43" t="s">
        <v>316</v>
      </c>
      <c r="Q303" s="2" t="s">
        <v>995</v>
      </c>
      <c r="R303" s="9">
        <v>0</v>
      </c>
      <c r="S303" s="10">
        <v>9</v>
      </c>
      <c r="T303" s="12">
        <v>6</v>
      </c>
      <c r="U303" s="12">
        <v>18</v>
      </c>
      <c r="V303" s="12">
        <v>24</v>
      </c>
    </row>
    <row r="304" spans="1:22" x14ac:dyDescent="0.25">
      <c r="A304" s="1" t="s">
        <v>996</v>
      </c>
      <c r="B304" s="1" t="s">
        <v>997</v>
      </c>
      <c r="C304" s="1" t="s">
        <v>24</v>
      </c>
      <c r="D304" s="1" t="s">
        <v>25</v>
      </c>
      <c r="E304" s="1" t="s">
        <v>26</v>
      </c>
      <c r="F304" s="1" t="s">
        <v>27</v>
      </c>
      <c r="G304" s="1" t="s">
        <v>28</v>
      </c>
      <c r="H304" s="1" t="s">
        <v>29</v>
      </c>
      <c r="I304" s="5">
        <v>23724748.440000001</v>
      </c>
      <c r="J304" s="1" t="s">
        <v>998</v>
      </c>
      <c r="K304" s="1" t="s">
        <v>40</v>
      </c>
      <c r="L304" s="1" t="s">
        <v>32</v>
      </c>
      <c r="M304" s="7">
        <v>29.1</v>
      </c>
      <c r="N304" s="42">
        <v>45194</v>
      </c>
      <c r="O304" s="42">
        <v>45498</v>
      </c>
      <c r="P304" s="42" t="s">
        <v>316</v>
      </c>
      <c r="Q304" s="1" t="s">
        <v>999</v>
      </c>
      <c r="R304" s="3">
        <v>133.4</v>
      </c>
      <c r="S304" s="4">
        <v>162.5</v>
      </c>
      <c r="T304" s="11">
        <v>19</v>
      </c>
      <c r="U304" s="11">
        <v>57</v>
      </c>
      <c r="V304" s="11">
        <v>76</v>
      </c>
    </row>
    <row r="305" spans="1:22" x14ac:dyDescent="0.25">
      <c r="A305" s="2" t="s">
        <v>1000</v>
      </c>
      <c r="B305" s="2" t="s">
        <v>1001</v>
      </c>
      <c r="C305" s="2" t="s">
        <v>24</v>
      </c>
      <c r="D305" s="2" t="s">
        <v>25</v>
      </c>
      <c r="E305" s="2" t="s">
        <v>26</v>
      </c>
      <c r="F305" s="2" t="s">
        <v>27</v>
      </c>
      <c r="G305" s="2" t="s">
        <v>28</v>
      </c>
      <c r="H305" s="2" t="s">
        <v>29</v>
      </c>
      <c r="I305" s="6">
        <v>5811073.2300000004</v>
      </c>
      <c r="J305" s="2" t="s">
        <v>1002</v>
      </c>
      <c r="K305" s="2" t="s">
        <v>40</v>
      </c>
      <c r="L305" s="2" t="s">
        <v>32</v>
      </c>
      <c r="M305" s="8">
        <v>3.6</v>
      </c>
      <c r="N305" s="43">
        <v>45194</v>
      </c>
      <c r="O305" s="43">
        <v>45498</v>
      </c>
      <c r="P305" s="43" t="s">
        <v>316</v>
      </c>
      <c r="Q305" s="2" t="s">
        <v>1003</v>
      </c>
      <c r="R305" s="9" t="s">
        <v>1004</v>
      </c>
      <c r="S305" s="10" t="s">
        <v>1005</v>
      </c>
      <c r="T305" s="12">
        <v>3</v>
      </c>
      <c r="U305" s="12">
        <v>9</v>
      </c>
      <c r="V305" s="12">
        <v>12</v>
      </c>
    </row>
    <row r="306" spans="1:22" x14ac:dyDescent="0.25">
      <c r="A306" s="1" t="s">
        <v>1006</v>
      </c>
      <c r="B306" s="1" t="s">
        <v>1007</v>
      </c>
      <c r="C306" s="1" t="s">
        <v>24</v>
      </c>
      <c r="D306" s="1" t="s">
        <v>25</v>
      </c>
      <c r="E306" s="1" t="s">
        <v>26</v>
      </c>
      <c r="F306" s="1" t="s">
        <v>27</v>
      </c>
      <c r="G306" s="1" t="s">
        <v>28</v>
      </c>
      <c r="H306" s="1" t="s">
        <v>29</v>
      </c>
      <c r="I306" s="5">
        <v>14551323.08</v>
      </c>
      <c r="J306" s="1" t="s">
        <v>1008</v>
      </c>
      <c r="K306" s="1" t="s">
        <v>40</v>
      </c>
      <c r="L306" s="1" t="s">
        <v>32</v>
      </c>
      <c r="M306" s="7">
        <v>17.53</v>
      </c>
      <c r="N306" s="42">
        <v>45194</v>
      </c>
      <c r="O306" s="42">
        <v>45498</v>
      </c>
      <c r="P306" s="42" t="s">
        <v>316</v>
      </c>
      <c r="Q306" s="1" t="s">
        <v>1009</v>
      </c>
      <c r="R306" s="3">
        <v>0</v>
      </c>
      <c r="S306" s="4">
        <v>17.53</v>
      </c>
      <c r="T306" s="11">
        <v>12</v>
      </c>
      <c r="U306" s="11">
        <v>36</v>
      </c>
      <c r="V306" s="11">
        <v>48</v>
      </c>
    </row>
    <row r="307" spans="1:22" x14ac:dyDescent="0.25">
      <c r="A307" s="2" t="s">
        <v>1010</v>
      </c>
      <c r="B307" s="2" t="s">
        <v>1011</v>
      </c>
      <c r="C307" s="2" t="s">
        <v>24</v>
      </c>
      <c r="D307" s="2" t="s">
        <v>25</v>
      </c>
      <c r="E307" s="2" t="s">
        <v>26</v>
      </c>
      <c r="F307" s="2" t="s">
        <v>27</v>
      </c>
      <c r="G307" s="2" t="s">
        <v>28</v>
      </c>
      <c r="H307" s="2" t="s">
        <v>29</v>
      </c>
      <c r="I307" s="6">
        <v>9647191.5199999996</v>
      </c>
      <c r="J307" s="2" t="s">
        <v>1012</v>
      </c>
      <c r="K307" s="2" t="s">
        <v>40</v>
      </c>
      <c r="L307" s="2" t="s">
        <v>32</v>
      </c>
      <c r="M307" s="8">
        <v>12.5</v>
      </c>
      <c r="N307" s="43">
        <v>45194</v>
      </c>
      <c r="O307" s="43">
        <v>45498</v>
      </c>
      <c r="P307" s="43" t="s">
        <v>316</v>
      </c>
      <c r="Q307" s="2" t="s">
        <v>1013</v>
      </c>
      <c r="R307" s="9">
        <v>0</v>
      </c>
      <c r="S307" s="10">
        <v>12.5</v>
      </c>
      <c r="T307" s="12">
        <v>8</v>
      </c>
      <c r="U307" s="12">
        <v>24</v>
      </c>
      <c r="V307" s="12">
        <v>32</v>
      </c>
    </row>
    <row r="308" spans="1:22" x14ac:dyDescent="0.25">
      <c r="A308" s="1" t="s">
        <v>1014</v>
      </c>
      <c r="B308" s="1" t="s">
        <v>1015</v>
      </c>
      <c r="C308" s="1" t="s">
        <v>24</v>
      </c>
      <c r="D308" s="1" t="s">
        <v>25</v>
      </c>
      <c r="E308" s="1" t="s">
        <v>26</v>
      </c>
      <c r="F308" s="1" t="s">
        <v>27</v>
      </c>
      <c r="G308" s="1" t="s">
        <v>28</v>
      </c>
      <c r="H308" s="1" t="s">
        <v>29</v>
      </c>
      <c r="I308" s="5">
        <v>2942229.56</v>
      </c>
      <c r="J308" s="1" t="s">
        <v>1016</v>
      </c>
      <c r="K308" s="1" t="s">
        <v>40</v>
      </c>
      <c r="L308" s="1" t="s">
        <v>32</v>
      </c>
      <c r="M308" s="7">
        <v>2</v>
      </c>
      <c r="N308" s="42">
        <v>45194</v>
      </c>
      <c r="O308" s="42">
        <v>45498</v>
      </c>
      <c r="P308" s="42" t="s">
        <v>316</v>
      </c>
      <c r="Q308" s="1" t="s">
        <v>1017</v>
      </c>
      <c r="R308" s="3">
        <v>0</v>
      </c>
      <c r="S308" s="4">
        <v>2</v>
      </c>
      <c r="T308" s="11">
        <v>2</v>
      </c>
      <c r="U308" s="11">
        <v>6</v>
      </c>
      <c r="V308" s="11">
        <v>8</v>
      </c>
    </row>
    <row r="309" spans="1:22" x14ac:dyDescent="0.25">
      <c r="A309" s="2" t="s">
        <v>1018</v>
      </c>
      <c r="B309" s="2" t="s">
        <v>1019</v>
      </c>
      <c r="C309" s="2" t="s">
        <v>24</v>
      </c>
      <c r="D309" s="2" t="s">
        <v>25</v>
      </c>
      <c r="E309" s="2" t="s">
        <v>26</v>
      </c>
      <c r="F309" s="2" t="s">
        <v>27</v>
      </c>
      <c r="G309" s="2" t="s">
        <v>28</v>
      </c>
      <c r="H309" s="2" t="s">
        <v>29</v>
      </c>
      <c r="I309" s="6">
        <v>15662734.710000001</v>
      </c>
      <c r="J309" s="2" t="s">
        <v>1020</v>
      </c>
      <c r="K309" s="2" t="s">
        <v>40</v>
      </c>
      <c r="L309" s="2" t="s">
        <v>32</v>
      </c>
      <c r="M309" s="8">
        <v>7.8</v>
      </c>
      <c r="N309" s="43">
        <v>45194</v>
      </c>
      <c r="O309" s="43">
        <v>45498</v>
      </c>
      <c r="P309" s="43" t="s">
        <v>316</v>
      </c>
      <c r="Q309" s="2" t="s">
        <v>1021</v>
      </c>
      <c r="R309" s="9" t="s">
        <v>1022</v>
      </c>
      <c r="S309" s="10" t="s">
        <v>1023</v>
      </c>
      <c r="T309" s="12">
        <v>5</v>
      </c>
      <c r="U309" s="12">
        <v>15</v>
      </c>
      <c r="V309" s="12">
        <v>20</v>
      </c>
    </row>
    <row r="310" spans="1:22" x14ac:dyDescent="0.25">
      <c r="A310" s="1" t="s">
        <v>1024</v>
      </c>
      <c r="B310" s="1" t="s">
        <v>1025</v>
      </c>
      <c r="C310" s="1" t="s">
        <v>24</v>
      </c>
      <c r="D310" s="1" t="s">
        <v>25</v>
      </c>
      <c r="E310" s="1" t="s">
        <v>26</v>
      </c>
      <c r="F310" s="1" t="s">
        <v>27</v>
      </c>
      <c r="G310" s="1" t="s">
        <v>28</v>
      </c>
      <c r="H310" s="1" t="s">
        <v>29</v>
      </c>
      <c r="I310" s="5">
        <v>13407446.02</v>
      </c>
      <c r="J310" s="1" t="s">
        <v>1026</v>
      </c>
      <c r="K310" s="1" t="s">
        <v>40</v>
      </c>
      <c r="L310" s="1" t="s">
        <v>32</v>
      </c>
      <c r="M310" s="7">
        <v>14</v>
      </c>
      <c r="N310" s="42">
        <v>45194</v>
      </c>
      <c r="O310" s="42">
        <v>45498</v>
      </c>
      <c r="P310" s="42" t="s">
        <v>316</v>
      </c>
      <c r="Q310" s="1" t="s">
        <v>1027</v>
      </c>
      <c r="R310" s="3" t="s">
        <v>709</v>
      </c>
      <c r="S310" s="4" t="s">
        <v>1028</v>
      </c>
      <c r="T310" s="11">
        <v>9</v>
      </c>
      <c r="U310" s="11">
        <v>27</v>
      </c>
      <c r="V310" s="11">
        <v>36</v>
      </c>
    </row>
    <row r="311" spans="1:22" x14ac:dyDescent="0.25">
      <c r="A311" s="2" t="s">
        <v>1029</v>
      </c>
      <c r="B311" s="2" t="s">
        <v>1030</v>
      </c>
      <c r="C311" s="2" t="s">
        <v>24</v>
      </c>
      <c r="D311" s="2" t="s">
        <v>25</v>
      </c>
      <c r="E311" s="2" t="s">
        <v>26</v>
      </c>
      <c r="F311" s="2" t="s">
        <v>27</v>
      </c>
      <c r="G311" s="2" t="s">
        <v>28</v>
      </c>
      <c r="H311" s="2" t="s">
        <v>29</v>
      </c>
      <c r="I311" s="6">
        <v>18005004.949999999</v>
      </c>
      <c r="J311" s="2" t="s">
        <v>1031</v>
      </c>
      <c r="K311" s="2" t="s">
        <v>76</v>
      </c>
      <c r="L311" s="2" t="s">
        <v>32</v>
      </c>
      <c r="M311" s="8">
        <v>50.55</v>
      </c>
      <c r="N311" s="43">
        <v>44798</v>
      </c>
      <c r="O311" s="43">
        <v>45102</v>
      </c>
      <c r="P311" s="43" t="s">
        <v>316</v>
      </c>
      <c r="Q311" s="2" t="s">
        <v>1032</v>
      </c>
      <c r="R311" s="9" t="s">
        <v>1033</v>
      </c>
      <c r="S311" s="10" t="s">
        <v>1034</v>
      </c>
      <c r="T311" s="12">
        <v>33</v>
      </c>
      <c r="U311" s="12">
        <v>99</v>
      </c>
      <c r="V311" s="12">
        <v>132</v>
      </c>
    </row>
    <row r="312" spans="1:22" x14ac:dyDescent="0.25">
      <c r="A312" s="1" t="s">
        <v>1035</v>
      </c>
      <c r="B312" s="1" t="s">
        <v>1036</v>
      </c>
      <c r="C312" s="1" t="s">
        <v>24</v>
      </c>
      <c r="D312" s="1" t="s">
        <v>25</v>
      </c>
      <c r="E312" s="1" t="s">
        <v>26</v>
      </c>
      <c r="F312" s="1" t="s">
        <v>27</v>
      </c>
      <c r="G312" s="1" t="s">
        <v>28</v>
      </c>
      <c r="H312" s="1" t="s">
        <v>29</v>
      </c>
      <c r="I312" s="5">
        <v>14348476.01</v>
      </c>
      <c r="J312" s="1" t="s">
        <v>75</v>
      </c>
      <c r="K312" s="1" t="s">
        <v>76</v>
      </c>
      <c r="L312" s="1" t="s">
        <v>32</v>
      </c>
      <c r="M312" s="7">
        <v>29.1</v>
      </c>
      <c r="N312" s="42">
        <v>44711</v>
      </c>
      <c r="O312" s="42">
        <v>44956</v>
      </c>
      <c r="P312" s="42" t="s">
        <v>316</v>
      </c>
      <c r="Q312" s="1" t="s">
        <v>954</v>
      </c>
      <c r="R312" s="3">
        <v>42.5</v>
      </c>
      <c r="S312" s="4">
        <v>71.599999999999994</v>
      </c>
      <c r="T312" s="11">
        <v>19</v>
      </c>
      <c r="U312" s="11">
        <v>57</v>
      </c>
      <c r="V312" s="11">
        <v>76</v>
      </c>
    </row>
    <row r="313" spans="1:22" x14ac:dyDescent="0.25">
      <c r="A313" s="2" t="s">
        <v>1037</v>
      </c>
      <c r="B313" s="2" t="s">
        <v>1038</v>
      </c>
      <c r="C313" s="2" t="s">
        <v>24</v>
      </c>
      <c r="D313" s="2" t="s">
        <v>25</v>
      </c>
      <c r="E313" s="2" t="s">
        <v>26</v>
      </c>
      <c r="F313" s="2" t="s">
        <v>27</v>
      </c>
      <c r="G313" s="2" t="s">
        <v>28</v>
      </c>
      <c r="H313" s="2" t="s">
        <v>29</v>
      </c>
      <c r="I313" s="6">
        <v>7129816.6600000001</v>
      </c>
      <c r="J313" s="2" t="s">
        <v>158</v>
      </c>
      <c r="K313" s="2" t="s">
        <v>72</v>
      </c>
      <c r="L313" s="2" t="s">
        <v>32</v>
      </c>
      <c r="M313" s="8">
        <v>12.19</v>
      </c>
      <c r="N313" s="43">
        <v>44798</v>
      </c>
      <c r="O313" s="43">
        <v>44951</v>
      </c>
      <c r="P313" s="43" t="s">
        <v>316</v>
      </c>
      <c r="Q313" s="2" t="s">
        <v>954</v>
      </c>
      <c r="R313" s="9">
        <v>168.84</v>
      </c>
      <c r="S313" s="10">
        <v>181.03</v>
      </c>
      <c r="T313" s="12">
        <v>8</v>
      </c>
      <c r="U313" s="12">
        <v>24</v>
      </c>
      <c r="V313" s="12">
        <v>32</v>
      </c>
    </row>
    <row r="314" spans="1:22" x14ac:dyDescent="0.25">
      <c r="A314" s="1" t="s">
        <v>1039</v>
      </c>
      <c r="B314" s="1" t="s">
        <v>1040</v>
      </c>
      <c r="C314" s="1" t="s">
        <v>24</v>
      </c>
      <c r="D314" s="1" t="s">
        <v>25</v>
      </c>
      <c r="E314" s="1" t="s">
        <v>26</v>
      </c>
      <c r="F314" s="1" t="s">
        <v>27</v>
      </c>
      <c r="G314" s="1" t="s">
        <v>28</v>
      </c>
      <c r="H314" s="1" t="s">
        <v>29</v>
      </c>
      <c r="I314" s="5">
        <v>35544260.909999996</v>
      </c>
      <c r="J314" s="1" t="s">
        <v>1041</v>
      </c>
      <c r="K314" s="1" t="s">
        <v>97</v>
      </c>
      <c r="L314" s="1" t="s">
        <v>32</v>
      </c>
      <c r="M314" s="7">
        <v>31.82</v>
      </c>
      <c r="N314" s="42">
        <v>44586</v>
      </c>
      <c r="O314" s="42">
        <v>45010</v>
      </c>
      <c r="P314" s="42" t="s">
        <v>316</v>
      </c>
      <c r="Q314" s="1" t="s">
        <v>879</v>
      </c>
      <c r="R314" s="3">
        <v>142</v>
      </c>
      <c r="S314" s="4">
        <v>173.82</v>
      </c>
      <c r="T314" s="11">
        <v>21</v>
      </c>
      <c r="U314" s="11">
        <v>63</v>
      </c>
      <c r="V314" s="11">
        <v>84</v>
      </c>
    </row>
    <row r="315" spans="1:22" x14ac:dyDescent="0.25">
      <c r="A315" s="2" t="s">
        <v>1042</v>
      </c>
      <c r="B315" s="2" t="s">
        <v>1043</v>
      </c>
      <c r="C315" s="2" t="s">
        <v>24</v>
      </c>
      <c r="D315" s="2" t="s">
        <v>25</v>
      </c>
      <c r="E315" s="2" t="s">
        <v>26</v>
      </c>
      <c r="F315" s="2" t="s">
        <v>27</v>
      </c>
      <c r="G315" s="2" t="s">
        <v>28</v>
      </c>
      <c r="H315" s="2" t="s">
        <v>29</v>
      </c>
      <c r="I315" s="6">
        <v>49657934.539999999</v>
      </c>
      <c r="J315" s="2" t="s">
        <v>1044</v>
      </c>
      <c r="K315" s="2" t="s">
        <v>49</v>
      </c>
      <c r="L315" s="2" t="s">
        <v>32</v>
      </c>
      <c r="M315" s="8">
        <v>47.875999999999998</v>
      </c>
      <c r="N315" s="43">
        <v>44586</v>
      </c>
      <c r="O315" s="43">
        <v>44951</v>
      </c>
      <c r="P315" s="43" t="s">
        <v>316</v>
      </c>
      <c r="Q315" s="2" t="s">
        <v>1045</v>
      </c>
      <c r="R315" s="9" t="s">
        <v>1046</v>
      </c>
      <c r="S315" s="10" t="s">
        <v>1047</v>
      </c>
      <c r="T315" s="12">
        <v>32</v>
      </c>
      <c r="U315" s="12">
        <v>96</v>
      </c>
      <c r="V315" s="12">
        <v>128</v>
      </c>
    </row>
    <row r="316" spans="1:22" x14ac:dyDescent="0.25">
      <c r="A316" s="1" t="s">
        <v>1048</v>
      </c>
      <c r="B316" s="1" t="s">
        <v>1049</v>
      </c>
      <c r="C316" s="1" t="s">
        <v>24</v>
      </c>
      <c r="D316" s="1" t="s">
        <v>25</v>
      </c>
      <c r="E316" s="1" t="s">
        <v>26</v>
      </c>
      <c r="F316" s="1" t="s">
        <v>27</v>
      </c>
      <c r="G316" s="1" t="s">
        <v>28</v>
      </c>
      <c r="H316" s="1" t="s">
        <v>29</v>
      </c>
      <c r="I316" s="5">
        <v>59598720.649999999</v>
      </c>
      <c r="J316" s="1" t="s">
        <v>1050</v>
      </c>
      <c r="K316" s="1" t="s">
        <v>45</v>
      </c>
      <c r="L316" s="1" t="s">
        <v>32</v>
      </c>
      <c r="M316" s="7">
        <v>50.7</v>
      </c>
      <c r="N316" s="42">
        <v>44586</v>
      </c>
      <c r="O316" s="42">
        <v>44951</v>
      </c>
      <c r="P316" s="42" t="s">
        <v>316</v>
      </c>
      <c r="Q316" s="1" t="s">
        <v>978</v>
      </c>
      <c r="R316" s="3">
        <v>143.69999999999999</v>
      </c>
      <c r="S316" s="4">
        <v>194.4</v>
      </c>
      <c r="T316" s="11">
        <v>32</v>
      </c>
      <c r="U316" s="11">
        <v>96</v>
      </c>
      <c r="V316" s="11">
        <v>128</v>
      </c>
    </row>
    <row r="317" spans="1:22" x14ac:dyDescent="0.25">
      <c r="A317" s="2" t="s">
        <v>1051</v>
      </c>
      <c r="B317" s="2" t="s">
        <v>1052</v>
      </c>
      <c r="C317" s="2" t="s">
        <v>24</v>
      </c>
      <c r="D317" s="2" t="s">
        <v>25</v>
      </c>
      <c r="E317" s="2" t="s">
        <v>26</v>
      </c>
      <c r="F317" s="2" t="s">
        <v>27</v>
      </c>
      <c r="G317" s="2" t="s">
        <v>28</v>
      </c>
      <c r="H317" s="2" t="s">
        <v>29</v>
      </c>
      <c r="I317" s="6">
        <v>5586381.0499999998</v>
      </c>
      <c r="J317" s="2" t="s">
        <v>368</v>
      </c>
      <c r="K317" s="2" t="s">
        <v>80</v>
      </c>
      <c r="L317" s="2" t="s">
        <v>32</v>
      </c>
      <c r="M317" s="8">
        <v>2</v>
      </c>
      <c r="N317" s="43">
        <v>43549</v>
      </c>
      <c r="O317" s="43">
        <v>44951</v>
      </c>
      <c r="P317" s="43" t="s">
        <v>316</v>
      </c>
      <c r="Q317" s="2" t="s">
        <v>1053</v>
      </c>
      <c r="R317" s="9">
        <v>17.7</v>
      </c>
      <c r="S317" s="10">
        <v>19.7</v>
      </c>
      <c r="T317" s="12">
        <v>12</v>
      </c>
      <c r="U317" s="12">
        <v>36</v>
      </c>
      <c r="V317" s="12">
        <v>48</v>
      </c>
    </row>
    <row r="318" spans="1:22" x14ac:dyDescent="0.25">
      <c r="A318" s="1" t="s">
        <v>1054</v>
      </c>
      <c r="B318" s="1" t="s">
        <v>1055</v>
      </c>
      <c r="C318" s="1" t="s">
        <v>24</v>
      </c>
      <c r="D318" s="1" t="s">
        <v>25</v>
      </c>
      <c r="E318" s="1" t="s">
        <v>26</v>
      </c>
      <c r="F318" s="1" t="s">
        <v>27</v>
      </c>
      <c r="G318" s="1" t="s">
        <v>1056</v>
      </c>
      <c r="H318" s="1" t="s">
        <v>29</v>
      </c>
      <c r="I318" s="5">
        <v>84246681.829999998</v>
      </c>
      <c r="J318" s="1" t="s">
        <v>1057</v>
      </c>
      <c r="K318" s="1" t="s">
        <v>40</v>
      </c>
      <c r="L318" s="1" t="s">
        <v>32</v>
      </c>
      <c r="M318" s="7">
        <v>22.9</v>
      </c>
      <c r="N318" s="42">
        <v>44347</v>
      </c>
      <c r="O318" s="42">
        <v>45077</v>
      </c>
      <c r="P318" s="42" t="s">
        <v>316</v>
      </c>
      <c r="Q318" s="1" t="s">
        <v>1058</v>
      </c>
      <c r="R318" s="3">
        <v>0</v>
      </c>
      <c r="S318" s="4">
        <v>22.9</v>
      </c>
      <c r="T318" s="11">
        <v>73</v>
      </c>
      <c r="U318" s="11">
        <v>219</v>
      </c>
      <c r="V318" s="11">
        <v>292</v>
      </c>
    </row>
    <row r="319" spans="1:22" x14ac:dyDescent="0.25">
      <c r="A319" s="2" t="s">
        <v>1059</v>
      </c>
      <c r="B319" s="2" t="s">
        <v>1060</v>
      </c>
      <c r="C319" s="2" t="s">
        <v>24</v>
      </c>
      <c r="D319" s="2" t="s">
        <v>25</v>
      </c>
      <c r="E319" s="2" t="s">
        <v>26</v>
      </c>
      <c r="F319" s="2" t="s">
        <v>27</v>
      </c>
      <c r="G319" s="2" t="s">
        <v>43</v>
      </c>
      <c r="H319" s="2" t="s">
        <v>29</v>
      </c>
      <c r="I319" s="6">
        <v>54886405.270000003</v>
      </c>
      <c r="J319" s="2" t="s">
        <v>1061</v>
      </c>
      <c r="K319" s="2" t="s">
        <v>105</v>
      </c>
      <c r="L319" s="2" t="s">
        <v>32</v>
      </c>
      <c r="M319" s="8">
        <v>14.61</v>
      </c>
      <c r="N319" s="43">
        <v>44402</v>
      </c>
      <c r="O319" s="43">
        <v>44951</v>
      </c>
      <c r="P319" s="43" t="s">
        <v>316</v>
      </c>
      <c r="Q319" s="2" t="s">
        <v>1062</v>
      </c>
      <c r="R319" s="9">
        <v>94.76</v>
      </c>
      <c r="S319" s="10">
        <v>109.37</v>
      </c>
      <c r="T319" s="12">
        <v>47</v>
      </c>
      <c r="U319" s="12">
        <v>141</v>
      </c>
      <c r="V319" s="12">
        <v>188</v>
      </c>
    </row>
    <row r="320" spans="1:22" x14ac:dyDescent="0.25">
      <c r="A320" s="1" t="s">
        <v>1063</v>
      </c>
      <c r="B320" s="1" t="s">
        <v>1064</v>
      </c>
      <c r="C320" s="1" t="s">
        <v>24</v>
      </c>
      <c r="D320" s="1" t="s">
        <v>25</v>
      </c>
      <c r="E320" s="1" t="s">
        <v>26</v>
      </c>
      <c r="F320" s="1" t="s">
        <v>27</v>
      </c>
      <c r="G320" s="1" t="s">
        <v>43</v>
      </c>
      <c r="H320" s="1" t="s">
        <v>29</v>
      </c>
      <c r="I320" s="5">
        <v>71239999.069999993</v>
      </c>
      <c r="J320" s="1" t="s">
        <v>1065</v>
      </c>
      <c r="K320" s="1" t="s">
        <v>105</v>
      </c>
      <c r="L320" s="1" t="s">
        <v>32</v>
      </c>
      <c r="M320" s="7">
        <v>14.63</v>
      </c>
      <c r="N320" s="42">
        <v>44402</v>
      </c>
      <c r="O320" s="42">
        <v>44951</v>
      </c>
      <c r="P320" s="42" t="s">
        <v>316</v>
      </c>
      <c r="Q320" s="1" t="s">
        <v>1062</v>
      </c>
      <c r="R320" s="3">
        <v>109.37</v>
      </c>
      <c r="S320" s="4">
        <v>124</v>
      </c>
      <c r="T320" s="11">
        <v>47</v>
      </c>
      <c r="U320" s="11">
        <v>141</v>
      </c>
      <c r="V320" s="11">
        <v>188</v>
      </c>
    </row>
    <row r="321" spans="1:22" x14ac:dyDescent="0.25">
      <c r="A321" s="2" t="s">
        <v>1066</v>
      </c>
      <c r="B321" s="2" t="s">
        <v>1067</v>
      </c>
      <c r="C321" s="2" t="s">
        <v>24</v>
      </c>
      <c r="D321" s="2" t="s">
        <v>25</v>
      </c>
      <c r="E321" s="2" t="s">
        <v>26</v>
      </c>
      <c r="F321" s="2" t="s">
        <v>27</v>
      </c>
      <c r="G321" s="2" t="s">
        <v>28</v>
      </c>
      <c r="H321" s="2" t="s">
        <v>29</v>
      </c>
      <c r="I321" s="6">
        <v>3936817.44</v>
      </c>
      <c r="J321" s="2" t="s">
        <v>1068</v>
      </c>
      <c r="K321" s="2" t="s">
        <v>305</v>
      </c>
      <c r="L321" s="2" t="s">
        <v>32</v>
      </c>
      <c r="M321" s="8">
        <v>16</v>
      </c>
      <c r="N321" s="43">
        <v>44645</v>
      </c>
      <c r="O321" s="43">
        <v>44920</v>
      </c>
      <c r="P321" s="43" t="s">
        <v>316</v>
      </c>
      <c r="Q321" s="2" t="s">
        <v>1069</v>
      </c>
      <c r="R321" s="9">
        <v>88</v>
      </c>
      <c r="S321" s="10">
        <v>104</v>
      </c>
      <c r="T321" s="12">
        <v>51</v>
      </c>
      <c r="U321" s="12">
        <v>153</v>
      </c>
      <c r="V321" s="12">
        <v>204</v>
      </c>
    </row>
    <row r="322" spans="1:22" x14ac:dyDescent="0.25">
      <c r="A322" s="1" t="s">
        <v>1070</v>
      </c>
      <c r="B322" s="1" t="s">
        <v>1071</v>
      </c>
      <c r="C322" s="1" t="s">
        <v>24</v>
      </c>
      <c r="D322" s="1" t="s">
        <v>25</v>
      </c>
      <c r="E322" s="1" t="s">
        <v>26</v>
      </c>
      <c r="F322" s="1" t="s">
        <v>27</v>
      </c>
      <c r="G322" s="1" t="s">
        <v>28</v>
      </c>
      <c r="H322" s="1" t="s">
        <v>29</v>
      </c>
      <c r="I322" s="5">
        <v>5048918.8899999997</v>
      </c>
      <c r="J322" s="1" t="s">
        <v>537</v>
      </c>
      <c r="K322" s="1" t="s">
        <v>305</v>
      </c>
      <c r="L322" s="1" t="s">
        <v>32</v>
      </c>
      <c r="M322" s="7">
        <v>0</v>
      </c>
      <c r="N322" s="42">
        <v>44645</v>
      </c>
      <c r="O322" s="42">
        <v>45071</v>
      </c>
      <c r="P322" s="42" t="s">
        <v>316</v>
      </c>
      <c r="Q322" s="1" t="s">
        <v>890</v>
      </c>
      <c r="R322" s="3">
        <v>150</v>
      </c>
      <c r="S322" s="4">
        <v>150</v>
      </c>
      <c r="T322" s="11">
        <v>3</v>
      </c>
      <c r="U322" s="11">
        <v>9</v>
      </c>
      <c r="V322" s="11">
        <v>12</v>
      </c>
    </row>
    <row r="323" spans="1:22" x14ac:dyDescent="0.25">
      <c r="A323" s="2" t="s">
        <v>1072</v>
      </c>
      <c r="B323" s="2" t="s">
        <v>1073</v>
      </c>
      <c r="C323" s="2" t="s">
        <v>24</v>
      </c>
      <c r="D323" s="2" t="s">
        <v>25</v>
      </c>
      <c r="E323" s="2" t="s">
        <v>26</v>
      </c>
      <c r="F323" s="2" t="s">
        <v>27</v>
      </c>
      <c r="G323" s="2" t="s">
        <v>28</v>
      </c>
      <c r="H323" s="2" t="s">
        <v>29</v>
      </c>
      <c r="I323" s="6">
        <v>32882098.609999999</v>
      </c>
      <c r="J323" s="2" t="s">
        <v>1074</v>
      </c>
      <c r="K323" s="2" t="s">
        <v>80</v>
      </c>
      <c r="L323" s="2" t="s">
        <v>32</v>
      </c>
      <c r="M323" s="8">
        <v>0</v>
      </c>
      <c r="N323" s="43">
        <v>44767</v>
      </c>
      <c r="O323" s="43">
        <v>44951</v>
      </c>
      <c r="P323" s="43" t="s">
        <v>316</v>
      </c>
      <c r="Q323" s="2" t="s">
        <v>1075</v>
      </c>
      <c r="R323" s="9">
        <v>107.97</v>
      </c>
      <c r="S323" s="10">
        <v>107.97</v>
      </c>
      <c r="T323" s="12">
        <v>17</v>
      </c>
      <c r="U323" s="12">
        <v>51</v>
      </c>
      <c r="V323" s="12">
        <v>68</v>
      </c>
    </row>
    <row r="324" spans="1:22" x14ac:dyDescent="0.25">
      <c r="A324" s="1" t="s">
        <v>1076</v>
      </c>
      <c r="B324" s="1" t="s">
        <v>1077</v>
      </c>
      <c r="C324" s="1" t="s">
        <v>24</v>
      </c>
      <c r="D324" s="1" t="s">
        <v>25</v>
      </c>
      <c r="E324" s="1" t="s">
        <v>26</v>
      </c>
      <c r="F324" s="1" t="s">
        <v>27</v>
      </c>
      <c r="G324" s="1" t="s">
        <v>1078</v>
      </c>
      <c r="H324" s="1" t="s">
        <v>29</v>
      </c>
      <c r="I324" s="5">
        <v>8524977.1099999994</v>
      </c>
      <c r="J324" s="1" t="s">
        <v>1079</v>
      </c>
      <c r="K324" s="1" t="s">
        <v>76</v>
      </c>
      <c r="L324" s="1" t="s">
        <v>32</v>
      </c>
      <c r="M324" s="7">
        <v>35.01</v>
      </c>
      <c r="N324" s="42">
        <v>44767</v>
      </c>
      <c r="O324" s="42">
        <v>45010</v>
      </c>
      <c r="P324" s="42" t="s">
        <v>316</v>
      </c>
      <c r="Q324" s="1" t="s">
        <v>1080</v>
      </c>
      <c r="R324" s="3" t="s">
        <v>1081</v>
      </c>
      <c r="S324" s="4" t="s">
        <v>1082</v>
      </c>
      <c r="T324" s="11">
        <v>205</v>
      </c>
      <c r="U324" s="11">
        <v>615</v>
      </c>
      <c r="V324" s="11">
        <v>820</v>
      </c>
    </row>
    <row r="325" spans="1:22" x14ac:dyDescent="0.25">
      <c r="A325" s="2" t="s">
        <v>1083</v>
      </c>
      <c r="B325" s="2" t="s">
        <v>1084</v>
      </c>
      <c r="C325" s="2" t="s">
        <v>24</v>
      </c>
      <c r="D325" s="2" t="s">
        <v>25</v>
      </c>
      <c r="E325" s="2" t="s">
        <v>26</v>
      </c>
      <c r="F325" s="2" t="s">
        <v>27</v>
      </c>
      <c r="G325" s="2" t="s">
        <v>1078</v>
      </c>
      <c r="H325" s="2" t="s">
        <v>29</v>
      </c>
      <c r="I325" s="6">
        <v>22853855.32</v>
      </c>
      <c r="J325" s="2" t="s">
        <v>1085</v>
      </c>
      <c r="K325" s="2" t="s">
        <v>97</v>
      </c>
      <c r="L325" s="2" t="s">
        <v>32</v>
      </c>
      <c r="M325" s="8">
        <v>31.68</v>
      </c>
      <c r="N325" s="43">
        <v>44767</v>
      </c>
      <c r="O325" s="43">
        <v>45010</v>
      </c>
      <c r="P325" s="43" t="s">
        <v>316</v>
      </c>
      <c r="Q325" s="2" t="s">
        <v>1086</v>
      </c>
      <c r="R325" s="9" t="s">
        <v>941</v>
      </c>
      <c r="S325" s="10" t="s">
        <v>1087</v>
      </c>
      <c r="T325" s="12">
        <v>188</v>
      </c>
      <c r="U325" s="12">
        <v>564</v>
      </c>
      <c r="V325" s="12">
        <v>752</v>
      </c>
    </row>
    <row r="326" spans="1:22" x14ac:dyDescent="0.25">
      <c r="A326" s="1" t="s">
        <v>1088</v>
      </c>
      <c r="B326" s="1" t="s">
        <v>1089</v>
      </c>
      <c r="C326" s="1" t="s">
        <v>24</v>
      </c>
      <c r="D326" s="1" t="s">
        <v>25</v>
      </c>
      <c r="E326" s="1" t="s">
        <v>26</v>
      </c>
      <c r="F326" s="1" t="s">
        <v>27</v>
      </c>
      <c r="G326" s="1" t="s">
        <v>28</v>
      </c>
      <c r="H326" s="1" t="s">
        <v>29</v>
      </c>
      <c r="I326" s="5">
        <v>4706730.0999999996</v>
      </c>
      <c r="J326" s="1" t="s">
        <v>1090</v>
      </c>
      <c r="K326" s="1" t="s">
        <v>49</v>
      </c>
      <c r="L326" s="1" t="s">
        <v>32</v>
      </c>
      <c r="M326" s="7">
        <v>0</v>
      </c>
      <c r="N326" s="42">
        <v>44767</v>
      </c>
      <c r="O326" s="42">
        <v>45010</v>
      </c>
      <c r="P326" s="42" t="s">
        <v>316</v>
      </c>
      <c r="Q326" s="1" t="s">
        <v>838</v>
      </c>
      <c r="R326" s="3">
        <v>350</v>
      </c>
      <c r="S326" s="4">
        <v>350</v>
      </c>
      <c r="T326" s="11">
        <v>2</v>
      </c>
      <c r="U326" s="11">
        <v>6</v>
      </c>
      <c r="V326" s="11">
        <v>8</v>
      </c>
    </row>
    <row r="327" spans="1:22" x14ac:dyDescent="0.25">
      <c r="A327" s="2" t="s">
        <v>1091</v>
      </c>
      <c r="B327" s="2" t="s">
        <v>1092</v>
      </c>
      <c r="C327" s="2" t="s">
        <v>24</v>
      </c>
      <c r="D327" s="2" t="s">
        <v>25</v>
      </c>
      <c r="E327" s="2" t="s">
        <v>26</v>
      </c>
      <c r="F327" s="2" t="s">
        <v>27</v>
      </c>
      <c r="G327" s="2" t="s">
        <v>1078</v>
      </c>
      <c r="H327" s="2" t="s">
        <v>29</v>
      </c>
      <c r="I327" s="6">
        <v>35994325.939999998</v>
      </c>
      <c r="J327" s="2" t="s">
        <v>1065</v>
      </c>
      <c r="K327" s="2" t="s">
        <v>105</v>
      </c>
      <c r="L327" s="2" t="s">
        <v>32</v>
      </c>
      <c r="M327" s="8">
        <v>29.24</v>
      </c>
      <c r="N327" s="43">
        <v>44767</v>
      </c>
      <c r="O327" s="43">
        <v>45010</v>
      </c>
      <c r="P327" s="43" t="s">
        <v>316</v>
      </c>
      <c r="Q327" s="2" t="s">
        <v>1062</v>
      </c>
      <c r="R327" s="9">
        <v>94.76</v>
      </c>
      <c r="S327" s="10">
        <v>124</v>
      </c>
      <c r="T327" s="12">
        <v>93</v>
      </c>
      <c r="U327" s="12">
        <v>279</v>
      </c>
      <c r="V327" s="12">
        <v>372</v>
      </c>
    </row>
    <row r="328" spans="1:22" x14ac:dyDescent="0.25">
      <c r="A328" s="1" t="s">
        <v>1093</v>
      </c>
      <c r="B328" s="1" t="s">
        <v>1094</v>
      </c>
      <c r="C328" s="1" t="s">
        <v>24</v>
      </c>
      <c r="D328" s="1" t="s">
        <v>25</v>
      </c>
      <c r="E328" s="1" t="s">
        <v>26</v>
      </c>
      <c r="F328" s="1" t="s">
        <v>27</v>
      </c>
      <c r="G328" s="1" t="s">
        <v>28</v>
      </c>
      <c r="H328" s="1" t="s">
        <v>29</v>
      </c>
      <c r="I328" s="5">
        <v>2396962.35</v>
      </c>
      <c r="J328" s="1" t="s">
        <v>1095</v>
      </c>
      <c r="K328" s="1" t="s">
        <v>40</v>
      </c>
      <c r="L328" s="1" t="s">
        <v>32</v>
      </c>
      <c r="M328" s="7">
        <v>0.3</v>
      </c>
      <c r="N328" s="42">
        <v>44767</v>
      </c>
      <c r="O328" s="42">
        <v>45071</v>
      </c>
      <c r="P328" s="42" t="s">
        <v>316</v>
      </c>
      <c r="Q328" s="1" t="s">
        <v>1096</v>
      </c>
      <c r="R328" s="3">
        <v>0.4</v>
      </c>
      <c r="S328" s="4">
        <v>0.7</v>
      </c>
      <c r="T328" s="11">
        <v>2</v>
      </c>
      <c r="U328" s="11">
        <v>6</v>
      </c>
      <c r="V328" s="11">
        <v>8</v>
      </c>
    </row>
    <row r="329" spans="1:22" x14ac:dyDescent="0.25">
      <c r="A329" s="2" t="s">
        <v>1097</v>
      </c>
      <c r="B329" s="2" t="s">
        <v>1098</v>
      </c>
      <c r="C329" s="2" t="s">
        <v>24</v>
      </c>
      <c r="D329" s="2" t="s">
        <v>25</v>
      </c>
      <c r="E329" s="2" t="s">
        <v>26</v>
      </c>
      <c r="F329" s="2" t="s">
        <v>27</v>
      </c>
      <c r="G329" s="2" t="s">
        <v>28</v>
      </c>
      <c r="H329" s="2" t="s">
        <v>29</v>
      </c>
      <c r="I329" s="6">
        <v>52863887.229999997</v>
      </c>
      <c r="J329" s="2" t="s">
        <v>1099</v>
      </c>
      <c r="K329" s="2" t="s">
        <v>80</v>
      </c>
      <c r="L329" s="2" t="s">
        <v>32</v>
      </c>
      <c r="M329" s="8">
        <v>0</v>
      </c>
      <c r="N329" s="43">
        <v>44767</v>
      </c>
      <c r="O329" s="43">
        <v>45071</v>
      </c>
      <c r="P329" s="43" t="s">
        <v>316</v>
      </c>
      <c r="Q329" s="2" t="s">
        <v>1075</v>
      </c>
      <c r="R329" s="9">
        <v>124.7</v>
      </c>
      <c r="S329" s="10">
        <v>124.7</v>
      </c>
      <c r="T329" s="12">
        <v>28</v>
      </c>
      <c r="U329" s="12">
        <v>84</v>
      </c>
      <c r="V329" s="12">
        <v>112</v>
      </c>
    </row>
    <row r="330" spans="1:22" x14ac:dyDescent="0.25">
      <c r="A330" s="1" t="s">
        <v>1100</v>
      </c>
      <c r="B330" s="1" t="s">
        <v>1101</v>
      </c>
      <c r="C330" s="1" t="s">
        <v>24</v>
      </c>
      <c r="D330" s="1" t="s">
        <v>25</v>
      </c>
      <c r="E330" s="1" t="s">
        <v>26</v>
      </c>
      <c r="F330" s="1" t="s">
        <v>27</v>
      </c>
      <c r="G330" s="1" t="s">
        <v>28</v>
      </c>
      <c r="H330" s="1" t="s">
        <v>29</v>
      </c>
      <c r="I330" s="5">
        <v>21158077.850000001</v>
      </c>
      <c r="J330" s="1" t="s">
        <v>1102</v>
      </c>
      <c r="K330" s="1" t="s">
        <v>80</v>
      </c>
      <c r="L330" s="1" t="s">
        <v>32</v>
      </c>
      <c r="M330" s="7">
        <v>0</v>
      </c>
      <c r="N330" s="42">
        <v>44798</v>
      </c>
      <c r="O330" s="42">
        <v>44982</v>
      </c>
      <c r="P330" s="42" t="s">
        <v>316</v>
      </c>
      <c r="Q330" s="1" t="s">
        <v>1075</v>
      </c>
      <c r="R330" s="3">
        <v>157</v>
      </c>
      <c r="S330" s="4">
        <v>157</v>
      </c>
      <c r="T330" s="11">
        <v>11</v>
      </c>
      <c r="U330" s="11">
        <v>33</v>
      </c>
      <c r="V330" s="11">
        <v>44</v>
      </c>
    </row>
    <row r="331" spans="1:22" x14ac:dyDescent="0.25">
      <c r="A331" s="2" t="s">
        <v>1103</v>
      </c>
      <c r="B331" s="2" t="s">
        <v>1104</v>
      </c>
      <c r="C331" s="2" t="s">
        <v>24</v>
      </c>
      <c r="D331" s="2" t="s">
        <v>25</v>
      </c>
      <c r="E331" s="2" t="s">
        <v>26</v>
      </c>
      <c r="F331" s="2" t="s">
        <v>27</v>
      </c>
      <c r="G331" s="2" t="s">
        <v>28</v>
      </c>
      <c r="H331" s="2" t="s">
        <v>29</v>
      </c>
      <c r="I331" s="6">
        <v>595219.62</v>
      </c>
      <c r="J331" s="2" t="s">
        <v>1105</v>
      </c>
      <c r="K331" s="2" t="s">
        <v>122</v>
      </c>
      <c r="L331" s="2" t="s">
        <v>32</v>
      </c>
      <c r="M331" s="8">
        <v>0</v>
      </c>
      <c r="N331" s="43">
        <v>44830</v>
      </c>
      <c r="O331" s="43">
        <v>44952</v>
      </c>
      <c r="P331" s="43" t="s">
        <v>316</v>
      </c>
      <c r="Q331" s="2" t="s">
        <v>1106</v>
      </c>
      <c r="R331" s="9">
        <v>66.7</v>
      </c>
      <c r="S331" s="10">
        <v>66.7</v>
      </c>
      <c r="T331" s="12">
        <v>1</v>
      </c>
      <c r="U331" s="12">
        <v>3</v>
      </c>
      <c r="V331" s="12">
        <v>4</v>
      </c>
    </row>
    <row r="332" spans="1:22" x14ac:dyDescent="0.25">
      <c r="A332" s="1" t="s">
        <v>1107</v>
      </c>
      <c r="B332" s="1" t="s">
        <v>1108</v>
      </c>
      <c r="C332" s="1" t="s">
        <v>24</v>
      </c>
      <c r="D332" s="1" t="s">
        <v>25</v>
      </c>
      <c r="E332" s="1" t="s">
        <v>26</v>
      </c>
      <c r="F332" s="1" t="s">
        <v>27</v>
      </c>
      <c r="G332" s="1" t="s">
        <v>28</v>
      </c>
      <c r="H332" s="1" t="s">
        <v>29</v>
      </c>
      <c r="I332" s="5">
        <v>559374.14</v>
      </c>
      <c r="J332" s="1" t="s">
        <v>1109</v>
      </c>
      <c r="K332" s="1" t="s">
        <v>40</v>
      </c>
      <c r="L332" s="1" t="s">
        <v>32</v>
      </c>
      <c r="M332" s="7">
        <v>0</v>
      </c>
      <c r="N332" s="42">
        <v>44830</v>
      </c>
      <c r="O332" s="42">
        <v>45011</v>
      </c>
      <c r="P332" s="42" t="s">
        <v>316</v>
      </c>
      <c r="Q332" s="1" t="s">
        <v>1110</v>
      </c>
      <c r="R332" s="3">
        <v>69.400000000000006</v>
      </c>
      <c r="S332" s="4">
        <v>69.400000000000006</v>
      </c>
      <c r="T332" s="11">
        <v>1</v>
      </c>
      <c r="U332" s="11">
        <v>3</v>
      </c>
      <c r="V332" s="11">
        <v>4</v>
      </c>
    </row>
    <row r="333" spans="1:22" x14ac:dyDescent="0.25">
      <c r="A333" s="2" t="s">
        <v>1111</v>
      </c>
      <c r="B333" s="2" t="s">
        <v>1112</v>
      </c>
      <c r="C333" s="2" t="s">
        <v>24</v>
      </c>
      <c r="D333" s="2" t="s">
        <v>25</v>
      </c>
      <c r="E333" s="2" t="s">
        <v>26</v>
      </c>
      <c r="F333" s="2" t="s">
        <v>27</v>
      </c>
      <c r="G333" s="2" t="s">
        <v>28</v>
      </c>
      <c r="H333" s="2" t="s">
        <v>29</v>
      </c>
      <c r="I333" s="6">
        <v>10269004.779999999</v>
      </c>
      <c r="J333" s="2" t="s">
        <v>1113</v>
      </c>
      <c r="K333" s="2" t="s">
        <v>80</v>
      </c>
      <c r="L333" s="2" t="s">
        <v>32</v>
      </c>
      <c r="M333" s="8">
        <v>0</v>
      </c>
      <c r="N333" s="43">
        <v>44833</v>
      </c>
      <c r="O333" s="43">
        <v>45014</v>
      </c>
      <c r="P333" s="43" t="s">
        <v>316</v>
      </c>
      <c r="Q333" s="2" t="s">
        <v>1114</v>
      </c>
      <c r="R333" s="9">
        <v>43.1</v>
      </c>
      <c r="S333" s="10">
        <v>43.1</v>
      </c>
      <c r="T333" s="12">
        <v>6</v>
      </c>
      <c r="U333" s="12">
        <v>18</v>
      </c>
      <c r="V333" s="12">
        <v>24</v>
      </c>
    </row>
    <row r="334" spans="1:22" x14ac:dyDescent="0.25">
      <c r="A334" s="1" t="s">
        <v>1115</v>
      </c>
      <c r="B334" s="1" t="s">
        <v>1116</v>
      </c>
      <c r="C334" s="1" t="s">
        <v>24</v>
      </c>
      <c r="D334" s="1" t="s">
        <v>25</v>
      </c>
      <c r="E334" s="1" t="s">
        <v>26</v>
      </c>
      <c r="F334" s="1" t="s">
        <v>27</v>
      </c>
      <c r="G334" s="1" t="s">
        <v>28</v>
      </c>
      <c r="H334" s="1" t="s">
        <v>29</v>
      </c>
      <c r="I334" s="5">
        <v>1189433.3700000001</v>
      </c>
      <c r="J334" s="1" t="s">
        <v>379</v>
      </c>
      <c r="K334" s="1" t="s">
        <v>80</v>
      </c>
      <c r="L334" s="1" t="s">
        <v>32</v>
      </c>
      <c r="M334" s="7">
        <v>0</v>
      </c>
      <c r="N334" s="42">
        <v>44834</v>
      </c>
      <c r="O334" s="42">
        <v>45015</v>
      </c>
      <c r="P334" s="42" t="s">
        <v>316</v>
      </c>
      <c r="Q334" s="1" t="s">
        <v>1114</v>
      </c>
      <c r="R334" s="3">
        <v>34.1</v>
      </c>
      <c r="S334" s="4">
        <v>34.1</v>
      </c>
      <c r="T334" s="11">
        <v>1</v>
      </c>
      <c r="U334" s="11">
        <v>3</v>
      </c>
      <c r="V334" s="11">
        <v>4</v>
      </c>
    </row>
    <row r="335" spans="1:22" x14ac:dyDescent="0.25">
      <c r="A335" s="2" t="s">
        <v>1117</v>
      </c>
      <c r="B335" s="2" t="s">
        <v>1118</v>
      </c>
      <c r="C335" s="2" t="s">
        <v>24</v>
      </c>
      <c r="D335" s="2" t="s">
        <v>25</v>
      </c>
      <c r="E335" s="2" t="s">
        <v>26</v>
      </c>
      <c r="F335" s="2" t="s">
        <v>27</v>
      </c>
      <c r="G335" s="2" t="s">
        <v>28</v>
      </c>
      <c r="H335" s="2" t="s">
        <v>29</v>
      </c>
      <c r="I335" s="6">
        <v>9836921.9199999999</v>
      </c>
      <c r="J335" s="2" t="s">
        <v>1119</v>
      </c>
      <c r="K335" s="2" t="s">
        <v>72</v>
      </c>
      <c r="L335" s="2" t="s">
        <v>32</v>
      </c>
      <c r="M335" s="8">
        <v>0</v>
      </c>
      <c r="N335" s="43">
        <v>44841</v>
      </c>
      <c r="O335" s="43">
        <v>45023</v>
      </c>
      <c r="P335" s="43" t="s">
        <v>316</v>
      </c>
      <c r="Q335" s="2" t="s">
        <v>978</v>
      </c>
      <c r="R335" s="9">
        <v>340</v>
      </c>
      <c r="S335" s="10">
        <v>340</v>
      </c>
      <c r="T335" s="12">
        <v>6</v>
      </c>
      <c r="U335" s="12">
        <v>18</v>
      </c>
      <c r="V335" s="12">
        <v>24</v>
      </c>
    </row>
    <row r="336" spans="1:22" x14ac:dyDescent="0.25">
      <c r="A336" s="1" t="s">
        <v>1120</v>
      </c>
      <c r="B336" s="1" t="s">
        <v>1121</v>
      </c>
      <c r="C336" s="1" t="s">
        <v>24</v>
      </c>
      <c r="D336" s="1" t="s">
        <v>25</v>
      </c>
      <c r="E336" s="1" t="s">
        <v>26</v>
      </c>
      <c r="F336" s="1" t="s">
        <v>27</v>
      </c>
      <c r="G336" s="1" t="s">
        <v>28</v>
      </c>
      <c r="H336" s="1" t="s">
        <v>29</v>
      </c>
      <c r="I336" s="5">
        <v>7999746.6299999999</v>
      </c>
      <c r="J336" s="1" t="s">
        <v>1122</v>
      </c>
      <c r="K336" s="1" t="s">
        <v>45</v>
      </c>
      <c r="L336" s="1" t="s">
        <v>32</v>
      </c>
      <c r="M336" s="7">
        <v>0</v>
      </c>
      <c r="N336" s="42">
        <v>44841</v>
      </c>
      <c r="O336" s="42">
        <v>45023</v>
      </c>
      <c r="P336" s="42" t="s">
        <v>316</v>
      </c>
      <c r="Q336" s="1" t="s">
        <v>1123</v>
      </c>
      <c r="R336" s="3">
        <v>178</v>
      </c>
      <c r="S336" s="4">
        <v>178</v>
      </c>
      <c r="T336" s="11">
        <v>5</v>
      </c>
      <c r="U336" s="11">
        <v>15</v>
      </c>
      <c r="V336" s="11">
        <v>20</v>
      </c>
    </row>
    <row r="337" spans="1:22" x14ac:dyDescent="0.25">
      <c r="A337" s="2" t="s">
        <v>1120</v>
      </c>
      <c r="B337" s="2" t="s">
        <v>1124</v>
      </c>
      <c r="C337" s="2" t="s">
        <v>24</v>
      </c>
      <c r="D337" s="2" t="s">
        <v>25</v>
      </c>
      <c r="E337" s="2" t="s">
        <v>26</v>
      </c>
      <c r="F337" s="2" t="s">
        <v>27</v>
      </c>
      <c r="G337" s="2" t="s">
        <v>28</v>
      </c>
      <c r="H337" s="2" t="s">
        <v>29</v>
      </c>
      <c r="I337" s="6">
        <v>8773786.6699999999</v>
      </c>
      <c r="J337" s="2" t="s">
        <v>1122</v>
      </c>
      <c r="K337" s="2" t="s">
        <v>45</v>
      </c>
      <c r="L337" s="2" t="s">
        <v>32</v>
      </c>
      <c r="M337" s="8">
        <v>0</v>
      </c>
      <c r="N337" s="43">
        <v>44844</v>
      </c>
      <c r="O337" s="43">
        <v>45026</v>
      </c>
      <c r="P337" s="43" t="s">
        <v>316</v>
      </c>
      <c r="Q337" s="2" t="s">
        <v>1123</v>
      </c>
      <c r="R337" s="9">
        <v>180.22</v>
      </c>
      <c r="S337" s="10">
        <v>180.22</v>
      </c>
      <c r="T337" s="12">
        <v>5</v>
      </c>
      <c r="U337" s="12">
        <v>15</v>
      </c>
      <c r="V337" s="12">
        <v>20</v>
      </c>
    </row>
    <row r="338" spans="1:22" x14ac:dyDescent="0.25">
      <c r="A338" s="1" t="s">
        <v>1125</v>
      </c>
      <c r="B338" s="1" t="s">
        <v>1126</v>
      </c>
      <c r="C338" s="1" t="s">
        <v>24</v>
      </c>
      <c r="D338" s="1" t="s">
        <v>25</v>
      </c>
      <c r="E338" s="1" t="s">
        <v>26</v>
      </c>
      <c r="F338" s="1" t="s">
        <v>27</v>
      </c>
      <c r="G338" s="1" t="s">
        <v>28</v>
      </c>
      <c r="H338" s="1" t="s">
        <v>29</v>
      </c>
      <c r="I338" s="5">
        <v>2333900</v>
      </c>
      <c r="J338" s="1" t="s">
        <v>1127</v>
      </c>
      <c r="K338" s="1" t="s">
        <v>105</v>
      </c>
      <c r="L338" s="1" t="s">
        <v>32</v>
      </c>
      <c r="M338" s="7">
        <v>0.62000000000000455</v>
      </c>
      <c r="N338" s="42">
        <v>44859</v>
      </c>
      <c r="O338" s="42">
        <v>44951</v>
      </c>
      <c r="P338" s="42" t="s">
        <v>316</v>
      </c>
      <c r="Q338" s="1" t="s">
        <v>754</v>
      </c>
      <c r="R338" s="3">
        <v>458.89</v>
      </c>
      <c r="S338" s="4">
        <v>459.51</v>
      </c>
      <c r="T338" s="11">
        <v>2</v>
      </c>
      <c r="U338" s="11">
        <v>6</v>
      </c>
      <c r="V338" s="11">
        <v>8</v>
      </c>
    </row>
    <row r="339" spans="1:22" x14ac:dyDescent="0.25">
      <c r="A339" s="2" t="s">
        <v>1128</v>
      </c>
      <c r="B339" s="2" t="s">
        <v>1129</v>
      </c>
      <c r="C339" s="2" t="s">
        <v>24</v>
      </c>
      <c r="D339" s="2" t="s">
        <v>25</v>
      </c>
      <c r="E339" s="2" t="s">
        <v>26</v>
      </c>
      <c r="F339" s="2" t="s">
        <v>27</v>
      </c>
      <c r="G339" s="2" t="s">
        <v>1078</v>
      </c>
      <c r="H339" s="2" t="s">
        <v>29</v>
      </c>
      <c r="I339" s="6">
        <v>579521.48</v>
      </c>
      <c r="J339" s="2" t="s">
        <v>1090</v>
      </c>
      <c r="K339" s="2" t="s">
        <v>49</v>
      </c>
      <c r="L339" s="2" t="s">
        <v>32</v>
      </c>
      <c r="M339" s="8">
        <v>0</v>
      </c>
      <c r="N339" s="43">
        <v>44859</v>
      </c>
      <c r="O339" s="43">
        <v>44951</v>
      </c>
      <c r="P339" s="43" t="s">
        <v>316</v>
      </c>
      <c r="Q339" s="2" t="s">
        <v>1130</v>
      </c>
      <c r="R339" s="9">
        <v>1.61</v>
      </c>
      <c r="S339" s="10">
        <v>1.61</v>
      </c>
      <c r="T339" s="12">
        <v>1</v>
      </c>
      <c r="U339" s="12">
        <v>3</v>
      </c>
      <c r="V339" s="12">
        <v>4</v>
      </c>
    </row>
    <row r="340" spans="1:22" x14ac:dyDescent="0.25">
      <c r="A340" s="1" t="s">
        <v>1131</v>
      </c>
      <c r="B340" s="1" t="s">
        <v>1132</v>
      </c>
      <c r="C340" s="1" t="s">
        <v>24</v>
      </c>
      <c r="D340" s="1" t="s">
        <v>25</v>
      </c>
      <c r="E340" s="1" t="s">
        <v>26</v>
      </c>
      <c r="F340" s="1" t="s">
        <v>27</v>
      </c>
      <c r="G340" s="1" t="s">
        <v>28</v>
      </c>
      <c r="H340" s="1" t="s">
        <v>29</v>
      </c>
      <c r="I340" s="5">
        <v>984145.28</v>
      </c>
      <c r="J340" s="1" t="s">
        <v>444</v>
      </c>
      <c r="K340" s="1" t="s">
        <v>122</v>
      </c>
      <c r="L340" s="1" t="s">
        <v>32</v>
      </c>
      <c r="M340" s="7">
        <v>0</v>
      </c>
      <c r="N340" s="42">
        <v>44859</v>
      </c>
      <c r="O340" s="42">
        <v>45041</v>
      </c>
      <c r="P340" s="42" t="s">
        <v>316</v>
      </c>
      <c r="Q340" s="1" t="s">
        <v>1133</v>
      </c>
      <c r="R340" s="3">
        <v>69.5</v>
      </c>
      <c r="S340" s="4">
        <v>69.5</v>
      </c>
      <c r="T340" s="11">
        <v>1</v>
      </c>
      <c r="U340" s="11">
        <v>3</v>
      </c>
      <c r="V340" s="11">
        <v>4</v>
      </c>
    </row>
    <row r="341" spans="1:22" x14ac:dyDescent="0.25">
      <c r="A341" s="2" t="s">
        <v>1134</v>
      </c>
      <c r="B341" s="2" t="s">
        <v>1135</v>
      </c>
      <c r="C341" s="2" t="s">
        <v>24</v>
      </c>
      <c r="D341" s="2" t="s">
        <v>25</v>
      </c>
      <c r="E341" s="2" t="s">
        <v>26</v>
      </c>
      <c r="F341" s="2" t="s">
        <v>27</v>
      </c>
      <c r="G341" s="2" t="s">
        <v>28</v>
      </c>
      <c r="H341" s="2" t="s">
        <v>29</v>
      </c>
      <c r="I341" s="6">
        <v>4686758.8899999997</v>
      </c>
      <c r="J341" s="2" t="s">
        <v>1136</v>
      </c>
      <c r="K341" s="2" t="s">
        <v>97</v>
      </c>
      <c r="L341" s="2" t="s">
        <v>32</v>
      </c>
      <c r="M341" s="8">
        <v>0</v>
      </c>
      <c r="N341" s="43">
        <v>44859</v>
      </c>
      <c r="O341" s="43">
        <v>45041</v>
      </c>
      <c r="P341" s="43" t="s">
        <v>316</v>
      </c>
      <c r="Q341" s="2" t="s">
        <v>1137</v>
      </c>
      <c r="R341" s="9">
        <v>8.6</v>
      </c>
      <c r="S341" s="10">
        <v>8.6</v>
      </c>
      <c r="T341" s="12">
        <v>2</v>
      </c>
      <c r="U341" s="12">
        <v>6</v>
      </c>
      <c r="V341" s="12">
        <v>8</v>
      </c>
    </row>
    <row r="342" spans="1:22" x14ac:dyDescent="0.25">
      <c r="A342" s="1" t="s">
        <v>1138</v>
      </c>
      <c r="B342" s="1" t="s">
        <v>1139</v>
      </c>
      <c r="C342" s="1" t="s">
        <v>24</v>
      </c>
      <c r="D342" s="1" t="s">
        <v>25</v>
      </c>
      <c r="E342" s="1" t="s">
        <v>26</v>
      </c>
      <c r="F342" s="1" t="s">
        <v>27</v>
      </c>
      <c r="G342" s="1" t="s">
        <v>28</v>
      </c>
      <c r="H342" s="1" t="s">
        <v>29</v>
      </c>
      <c r="I342" s="5">
        <v>31488189.84</v>
      </c>
      <c r="J342" s="1" t="s">
        <v>1140</v>
      </c>
      <c r="K342" s="1" t="s">
        <v>274</v>
      </c>
      <c r="L342" s="1" t="s">
        <v>32</v>
      </c>
      <c r="M342" s="7">
        <v>0</v>
      </c>
      <c r="N342" s="42">
        <v>43703</v>
      </c>
      <c r="O342" s="42">
        <v>45622</v>
      </c>
      <c r="P342" s="42" t="s">
        <v>316</v>
      </c>
      <c r="Q342" s="1" t="s">
        <v>724</v>
      </c>
      <c r="R342" s="3">
        <v>262</v>
      </c>
      <c r="S342" s="4">
        <v>262</v>
      </c>
      <c r="T342" s="11">
        <v>11</v>
      </c>
      <c r="U342" s="11">
        <v>33</v>
      </c>
      <c r="V342" s="11">
        <v>44</v>
      </c>
    </row>
    <row r="343" spans="1:22" x14ac:dyDescent="0.25">
      <c r="A343" s="2" t="s">
        <v>1141</v>
      </c>
      <c r="B343" s="2" t="s">
        <v>1142</v>
      </c>
      <c r="C343" s="2" t="s">
        <v>24</v>
      </c>
      <c r="D343" s="2" t="s">
        <v>25</v>
      </c>
      <c r="E343" s="2" t="s">
        <v>26</v>
      </c>
      <c r="F343" s="2" t="s">
        <v>27</v>
      </c>
      <c r="G343" s="2" t="s">
        <v>1056</v>
      </c>
      <c r="H343" s="2" t="s">
        <v>29</v>
      </c>
      <c r="I343" s="6">
        <v>4353427.4400000004</v>
      </c>
      <c r="J343" s="2" t="s">
        <v>1143</v>
      </c>
      <c r="K343" s="2" t="s">
        <v>40</v>
      </c>
      <c r="L343" s="2" t="s">
        <v>32</v>
      </c>
      <c r="M343" s="8">
        <v>0</v>
      </c>
      <c r="N343" s="43">
        <v>44154</v>
      </c>
      <c r="O343" s="43">
        <v>45615</v>
      </c>
      <c r="P343" s="43" t="s">
        <v>316</v>
      </c>
      <c r="Q343" s="2" t="s">
        <v>1144</v>
      </c>
      <c r="R343" s="9">
        <v>163.58000000000001</v>
      </c>
      <c r="S343" s="10">
        <v>163.58000000000001</v>
      </c>
      <c r="T343" s="12">
        <v>3</v>
      </c>
      <c r="U343" s="12">
        <v>9</v>
      </c>
      <c r="V343" s="12">
        <v>12</v>
      </c>
    </row>
    <row r="344" spans="1:22" x14ac:dyDescent="0.25">
      <c r="A344" s="1" t="s">
        <v>1145</v>
      </c>
      <c r="B344" s="1" t="s">
        <v>1146</v>
      </c>
      <c r="C344" s="1" t="s">
        <v>24</v>
      </c>
      <c r="D344" s="1" t="s">
        <v>25</v>
      </c>
      <c r="E344" s="1" t="s">
        <v>26</v>
      </c>
      <c r="F344" s="1" t="s">
        <v>27</v>
      </c>
      <c r="G344" s="1" t="s">
        <v>28</v>
      </c>
      <c r="H344" s="1" t="s">
        <v>29</v>
      </c>
      <c r="I344" s="5">
        <v>2819317.95</v>
      </c>
      <c r="J344" s="1" t="s">
        <v>1147</v>
      </c>
      <c r="K344" s="1" t="s">
        <v>122</v>
      </c>
      <c r="L344" s="1" t="s">
        <v>32</v>
      </c>
      <c r="M344" s="7">
        <v>0</v>
      </c>
      <c r="N344" s="42">
        <v>44160</v>
      </c>
      <c r="O344" s="42">
        <v>45041</v>
      </c>
      <c r="P344" s="42" t="s">
        <v>316</v>
      </c>
      <c r="Q344" s="1" t="s">
        <v>802</v>
      </c>
      <c r="R344" s="3">
        <v>76.45</v>
      </c>
      <c r="S344" s="4">
        <v>76.45</v>
      </c>
      <c r="T344" s="11">
        <v>2</v>
      </c>
      <c r="U344" s="11">
        <v>6</v>
      </c>
      <c r="V344" s="11">
        <v>8</v>
      </c>
    </row>
    <row r="345" spans="1:22" x14ac:dyDescent="0.25">
      <c r="A345" s="2" t="s">
        <v>1148</v>
      </c>
      <c r="B345" s="2" t="s">
        <v>1149</v>
      </c>
      <c r="C345" s="2" t="s">
        <v>24</v>
      </c>
      <c r="D345" s="2" t="s">
        <v>25</v>
      </c>
      <c r="E345" s="2" t="s">
        <v>26</v>
      </c>
      <c r="F345" s="2" t="s">
        <v>27</v>
      </c>
      <c r="G345" s="2" t="s">
        <v>28</v>
      </c>
      <c r="H345" s="2" t="s">
        <v>29</v>
      </c>
      <c r="I345" s="6">
        <v>16942482.289999999</v>
      </c>
      <c r="J345" s="2" t="s">
        <v>1150</v>
      </c>
      <c r="K345" s="2" t="s">
        <v>122</v>
      </c>
      <c r="L345" s="2" t="s">
        <v>32</v>
      </c>
      <c r="M345" s="8">
        <v>3.4</v>
      </c>
      <c r="N345" s="43">
        <v>44160</v>
      </c>
      <c r="O345" s="43">
        <v>45224</v>
      </c>
      <c r="P345" s="43" t="s">
        <v>316</v>
      </c>
      <c r="Q345" s="2" t="s">
        <v>1151</v>
      </c>
      <c r="R345" s="9">
        <v>0</v>
      </c>
      <c r="S345" s="10">
        <v>3.4</v>
      </c>
      <c r="T345" s="12">
        <v>11</v>
      </c>
      <c r="U345" s="12">
        <v>33</v>
      </c>
      <c r="V345" s="12">
        <v>44</v>
      </c>
    </row>
    <row r="346" spans="1:22" x14ac:dyDescent="0.25">
      <c r="A346" s="1" t="s">
        <v>1152</v>
      </c>
      <c r="B346" s="1" t="s">
        <v>1153</v>
      </c>
      <c r="C346" s="1" t="s">
        <v>24</v>
      </c>
      <c r="D346" s="1" t="s">
        <v>25</v>
      </c>
      <c r="E346" s="1" t="s">
        <v>26</v>
      </c>
      <c r="F346" s="1" t="s">
        <v>27</v>
      </c>
      <c r="G346" s="1" t="s">
        <v>1056</v>
      </c>
      <c r="H346" s="1" t="s">
        <v>29</v>
      </c>
      <c r="I346" s="5">
        <v>27869251.600000001</v>
      </c>
      <c r="J346" s="1" t="s">
        <v>1154</v>
      </c>
      <c r="K346" s="1" t="s">
        <v>40</v>
      </c>
      <c r="L346" s="1" t="s">
        <v>32</v>
      </c>
      <c r="M346" s="7">
        <v>2</v>
      </c>
      <c r="N346" s="42">
        <v>44617</v>
      </c>
      <c r="O346" s="42">
        <v>45102</v>
      </c>
      <c r="P346" s="42" t="s">
        <v>316</v>
      </c>
      <c r="Q346" s="1" t="s">
        <v>1155</v>
      </c>
      <c r="R346" s="3">
        <v>50.8</v>
      </c>
      <c r="S346" s="4">
        <v>52.8</v>
      </c>
      <c r="T346" s="11">
        <v>12</v>
      </c>
      <c r="U346" s="11">
        <v>36</v>
      </c>
      <c r="V346" s="11">
        <v>48</v>
      </c>
    </row>
    <row r="347" spans="1:22" x14ac:dyDescent="0.25">
      <c r="A347" s="2" t="s">
        <v>1156</v>
      </c>
      <c r="B347" s="2" t="s">
        <v>1157</v>
      </c>
      <c r="C347" s="2" t="s">
        <v>24</v>
      </c>
      <c r="D347" s="2" t="s">
        <v>25</v>
      </c>
      <c r="E347" s="2" t="s">
        <v>26</v>
      </c>
      <c r="F347" s="2" t="s">
        <v>27</v>
      </c>
      <c r="G347" s="2" t="s">
        <v>1056</v>
      </c>
      <c r="H347" s="2" t="s">
        <v>29</v>
      </c>
      <c r="I347" s="6">
        <v>38100355.630000003</v>
      </c>
      <c r="J347" s="2" t="s">
        <v>1158</v>
      </c>
      <c r="K347" s="2" t="s">
        <v>122</v>
      </c>
      <c r="L347" s="2" t="s">
        <v>32</v>
      </c>
      <c r="M347" s="8">
        <v>1.8</v>
      </c>
      <c r="N347" s="43">
        <v>44721</v>
      </c>
      <c r="O347" s="43">
        <v>46182</v>
      </c>
      <c r="P347" s="43" t="s">
        <v>316</v>
      </c>
      <c r="Q347" s="2" t="s">
        <v>790</v>
      </c>
      <c r="R347" s="9">
        <v>31</v>
      </c>
      <c r="S347" s="10">
        <v>32.799999999999997</v>
      </c>
      <c r="T347" s="12">
        <v>11</v>
      </c>
      <c r="U347" s="12">
        <v>33</v>
      </c>
      <c r="V347" s="12">
        <v>44</v>
      </c>
    </row>
    <row r="348" spans="1:22" x14ac:dyDescent="0.25">
      <c r="A348" s="1" t="s">
        <v>1159</v>
      </c>
      <c r="B348" s="1" t="s">
        <v>1160</v>
      </c>
      <c r="C348" s="1" t="s">
        <v>24</v>
      </c>
      <c r="D348" s="1" t="s">
        <v>25</v>
      </c>
      <c r="E348" s="1" t="s">
        <v>26</v>
      </c>
      <c r="F348" s="1" t="s">
        <v>27</v>
      </c>
      <c r="G348" s="1" t="s">
        <v>28</v>
      </c>
      <c r="H348" s="1" t="s">
        <v>29</v>
      </c>
      <c r="I348" s="5">
        <v>2562206.71</v>
      </c>
      <c r="J348" s="1" t="s">
        <v>1161</v>
      </c>
      <c r="K348" s="1" t="s">
        <v>305</v>
      </c>
      <c r="L348" s="1" t="s">
        <v>32</v>
      </c>
      <c r="M348" s="7">
        <v>0</v>
      </c>
      <c r="N348" s="42">
        <v>44767</v>
      </c>
      <c r="O348" s="42">
        <v>45316</v>
      </c>
      <c r="P348" s="42" t="s">
        <v>316</v>
      </c>
      <c r="Q348" s="1" t="s">
        <v>724</v>
      </c>
      <c r="R348" s="3">
        <v>523.52</v>
      </c>
      <c r="S348" s="4">
        <v>523.52</v>
      </c>
      <c r="T348" s="11">
        <v>1</v>
      </c>
      <c r="U348" s="11">
        <v>3</v>
      </c>
      <c r="V348" s="11">
        <v>4</v>
      </c>
    </row>
    <row r="349" spans="1:22" x14ac:dyDescent="0.25">
      <c r="A349" s="2" t="s">
        <v>1162</v>
      </c>
      <c r="B349" s="2" t="s">
        <v>1163</v>
      </c>
      <c r="C349" s="2" t="s">
        <v>24</v>
      </c>
      <c r="D349" s="2" t="s">
        <v>25</v>
      </c>
      <c r="E349" s="2" t="s">
        <v>26</v>
      </c>
      <c r="F349" s="2" t="s">
        <v>27</v>
      </c>
      <c r="G349" s="2" t="s">
        <v>1078</v>
      </c>
      <c r="H349" s="2" t="s">
        <v>29</v>
      </c>
      <c r="I349" s="6">
        <v>176241270.72999999</v>
      </c>
      <c r="J349" s="2" t="s">
        <v>1164</v>
      </c>
      <c r="K349" s="2" t="s">
        <v>45</v>
      </c>
      <c r="L349" s="2" t="s">
        <v>32</v>
      </c>
      <c r="M349" s="8">
        <v>30.22</v>
      </c>
      <c r="N349" s="43">
        <v>44767</v>
      </c>
      <c r="O349" s="43">
        <v>45833</v>
      </c>
      <c r="P349" s="43" t="s">
        <v>316</v>
      </c>
      <c r="Q349" s="2" t="s">
        <v>758</v>
      </c>
      <c r="R349" s="9">
        <v>238.47</v>
      </c>
      <c r="S349" s="10">
        <v>268.69</v>
      </c>
      <c r="T349" s="12">
        <v>177</v>
      </c>
      <c r="U349" s="12">
        <v>531</v>
      </c>
      <c r="V349" s="12">
        <v>708</v>
      </c>
    </row>
    <row r="350" spans="1:22" x14ac:dyDescent="0.25">
      <c r="A350" s="1" t="s">
        <v>1165</v>
      </c>
      <c r="B350" s="1" t="s">
        <v>1166</v>
      </c>
      <c r="C350" s="1" t="s">
        <v>24</v>
      </c>
      <c r="D350" s="1" t="s">
        <v>25</v>
      </c>
      <c r="E350" s="1" t="s">
        <v>26</v>
      </c>
      <c r="F350" s="1" t="s">
        <v>27</v>
      </c>
      <c r="G350" s="1" t="s">
        <v>28</v>
      </c>
      <c r="H350" s="1" t="s">
        <v>29</v>
      </c>
      <c r="I350" s="5">
        <v>26589099.289999999</v>
      </c>
      <c r="J350" s="1" t="s">
        <v>699</v>
      </c>
      <c r="K350" s="1" t="s">
        <v>72</v>
      </c>
      <c r="L350" s="1" t="s">
        <v>32</v>
      </c>
      <c r="M350" s="7">
        <v>0</v>
      </c>
      <c r="N350" s="42">
        <v>44798</v>
      </c>
      <c r="O350" s="42">
        <v>45194</v>
      </c>
      <c r="P350" s="42" t="s">
        <v>316</v>
      </c>
      <c r="Q350" s="1" t="s">
        <v>886</v>
      </c>
      <c r="R350" s="3">
        <v>295.3</v>
      </c>
      <c r="S350" s="4">
        <v>295.3</v>
      </c>
      <c r="T350" s="11">
        <v>14</v>
      </c>
      <c r="U350" s="11">
        <v>42</v>
      </c>
      <c r="V350" s="11">
        <v>56</v>
      </c>
    </row>
    <row r="351" spans="1:22" x14ac:dyDescent="0.25">
      <c r="A351" s="2" t="s">
        <v>1167</v>
      </c>
      <c r="B351" s="2" t="s">
        <v>1168</v>
      </c>
      <c r="C351" s="2" t="s">
        <v>24</v>
      </c>
      <c r="D351" s="2" t="s">
        <v>25</v>
      </c>
      <c r="E351" s="2" t="s">
        <v>26</v>
      </c>
      <c r="F351" s="2" t="s">
        <v>27</v>
      </c>
      <c r="G351" s="2" t="s">
        <v>28</v>
      </c>
      <c r="H351" s="2" t="s">
        <v>29</v>
      </c>
      <c r="I351" s="6">
        <v>5509660.3399999999</v>
      </c>
      <c r="J351" s="2" t="s">
        <v>1169</v>
      </c>
      <c r="K351" s="2" t="s">
        <v>31</v>
      </c>
      <c r="L351" s="2" t="s">
        <v>32</v>
      </c>
      <c r="M351" s="8">
        <v>0</v>
      </c>
      <c r="N351" s="43">
        <v>44830</v>
      </c>
      <c r="O351" s="43">
        <v>45164</v>
      </c>
      <c r="P351" s="43" t="s">
        <v>316</v>
      </c>
      <c r="Q351" s="2" t="s">
        <v>1170</v>
      </c>
      <c r="R351" s="9" t="s">
        <v>316</v>
      </c>
      <c r="S351" s="10" t="s">
        <v>316</v>
      </c>
      <c r="T351" s="12">
        <v>3</v>
      </c>
      <c r="U351" s="12">
        <v>9</v>
      </c>
      <c r="V351" s="12">
        <v>12</v>
      </c>
    </row>
    <row r="352" spans="1:22" x14ac:dyDescent="0.25">
      <c r="A352" s="1" t="s">
        <v>1171</v>
      </c>
      <c r="B352" s="1" t="s">
        <v>1172</v>
      </c>
      <c r="C352" s="1" t="s">
        <v>24</v>
      </c>
      <c r="D352" s="1" t="s">
        <v>25</v>
      </c>
      <c r="E352" s="1" t="s">
        <v>26</v>
      </c>
      <c r="F352" s="1" t="s">
        <v>27</v>
      </c>
      <c r="G352" s="1" t="s">
        <v>1056</v>
      </c>
      <c r="H352" s="1" t="s">
        <v>29</v>
      </c>
      <c r="I352" s="5">
        <v>48863364.289999999</v>
      </c>
      <c r="J352" s="1" t="s">
        <v>1109</v>
      </c>
      <c r="K352" s="1" t="s">
        <v>40</v>
      </c>
      <c r="L352" s="1" t="s">
        <v>578</v>
      </c>
      <c r="M352" s="7">
        <v>6</v>
      </c>
      <c r="N352" s="42">
        <v>44830</v>
      </c>
      <c r="O352" s="42">
        <v>46260</v>
      </c>
      <c r="P352" s="42" t="s">
        <v>316</v>
      </c>
      <c r="Q352" s="1" t="s">
        <v>1173</v>
      </c>
      <c r="R352" s="3">
        <v>0</v>
      </c>
      <c r="S352" s="4">
        <v>6</v>
      </c>
      <c r="T352" s="11">
        <v>19</v>
      </c>
      <c r="U352" s="11">
        <v>57</v>
      </c>
      <c r="V352" s="11">
        <v>76</v>
      </c>
    </row>
    <row r="353" spans="1:22" x14ac:dyDescent="0.25">
      <c r="A353" s="2" t="s">
        <v>1174</v>
      </c>
      <c r="B353" s="2" t="s">
        <v>1175</v>
      </c>
      <c r="C353" s="2" t="s">
        <v>24</v>
      </c>
      <c r="D353" s="2" t="s">
        <v>25</v>
      </c>
      <c r="E353" s="2" t="s">
        <v>26</v>
      </c>
      <c r="F353" s="2" t="s">
        <v>27</v>
      </c>
      <c r="G353" s="2" t="s">
        <v>1056</v>
      </c>
      <c r="H353" s="2" t="s">
        <v>29</v>
      </c>
      <c r="I353" s="6">
        <v>124398143.97</v>
      </c>
      <c r="J353" s="2" t="s">
        <v>1095</v>
      </c>
      <c r="K353" s="2" t="s">
        <v>40</v>
      </c>
      <c r="L353" s="2" t="s">
        <v>32</v>
      </c>
      <c r="M353" s="8">
        <v>3.14</v>
      </c>
      <c r="N353" s="43">
        <v>44834</v>
      </c>
      <c r="O353" s="43">
        <v>46021</v>
      </c>
      <c r="P353" s="43" t="s">
        <v>316</v>
      </c>
      <c r="Q353" s="2" t="s">
        <v>1176</v>
      </c>
      <c r="R353" s="9">
        <v>87.46</v>
      </c>
      <c r="S353" s="10">
        <v>90.6</v>
      </c>
      <c r="T353" s="12">
        <v>19</v>
      </c>
      <c r="U353" s="12">
        <v>57</v>
      </c>
      <c r="V353" s="12">
        <v>76</v>
      </c>
    </row>
    <row r="354" spans="1:22" x14ac:dyDescent="0.25">
      <c r="A354" s="1" t="s">
        <v>1177</v>
      </c>
      <c r="B354" s="1" t="s">
        <v>1178</v>
      </c>
      <c r="C354" s="1" t="s">
        <v>24</v>
      </c>
      <c r="D354" s="1" t="s">
        <v>25</v>
      </c>
      <c r="E354" s="1" t="s">
        <v>26</v>
      </c>
      <c r="F354" s="1" t="s">
        <v>27</v>
      </c>
      <c r="G354" s="1" t="s">
        <v>28</v>
      </c>
      <c r="H354" s="1" t="s">
        <v>29</v>
      </c>
      <c r="I354" s="5">
        <v>6057256.54</v>
      </c>
      <c r="J354" s="1" t="s">
        <v>1179</v>
      </c>
      <c r="K354" s="1" t="s">
        <v>87</v>
      </c>
      <c r="L354" s="1" t="s">
        <v>32</v>
      </c>
      <c r="M354" s="7">
        <v>0</v>
      </c>
      <c r="N354" s="42">
        <v>44859</v>
      </c>
      <c r="O354" s="42">
        <v>45102</v>
      </c>
      <c r="P354" s="42" t="s">
        <v>316</v>
      </c>
      <c r="Q354" s="1" t="s">
        <v>1180</v>
      </c>
      <c r="R354" s="3">
        <v>346.54</v>
      </c>
      <c r="S354" s="4">
        <v>346.54</v>
      </c>
      <c r="T354" s="11">
        <v>3</v>
      </c>
      <c r="U354" s="11">
        <v>9</v>
      </c>
      <c r="V354" s="11">
        <v>12</v>
      </c>
    </row>
    <row r="355" spans="1:22" x14ac:dyDescent="0.25">
      <c r="A355" s="2" t="s">
        <v>1181</v>
      </c>
      <c r="B355" s="2" t="s">
        <v>1182</v>
      </c>
      <c r="C355" s="2" t="s">
        <v>24</v>
      </c>
      <c r="D355" s="2" t="s">
        <v>25</v>
      </c>
      <c r="E355" s="2" t="s">
        <v>26</v>
      </c>
      <c r="F355" s="2" t="s">
        <v>27</v>
      </c>
      <c r="G355" s="2" t="s">
        <v>28</v>
      </c>
      <c r="H355" s="2" t="s">
        <v>29</v>
      </c>
      <c r="I355" s="6">
        <v>412510.91</v>
      </c>
      <c r="J355" s="2" t="s">
        <v>1183</v>
      </c>
      <c r="K355" s="2" t="s">
        <v>235</v>
      </c>
      <c r="L355" s="2" t="s">
        <v>32</v>
      </c>
      <c r="M355" s="8">
        <v>0</v>
      </c>
      <c r="N355" s="43">
        <v>44864</v>
      </c>
      <c r="O355" s="43">
        <v>45107</v>
      </c>
      <c r="P355" s="43" t="s">
        <v>316</v>
      </c>
      <c r="Q355" s="2" t="s">
        <v>869</v>
      </c>
      <c r="R355" s="9">
        <v>411.95</v>
      </c>
      <c r="S355" s="10">
        <v>411.95</v>
      </c>
      <c r="T355" s="12">
        <v>1</v>
      </c>
      <c r="U355" s="12">
        <v>3</v>
      </c>
      <c r="V355" s="12">
        <v>4</v>
      </c>
    </row>
    <row r="356" spans="1:22" x14ac:dyDescent="0.25">
      <c r="A356" s="1" t="s">
        <v>1184</v>
      </c>
      <c r="B356" s="1" t="s">
        <v>1185</v>
      </c>
      <c r="C356" s="1" t="s">
        <v>24</v>
      </c>
      <c r="D356" s="1" t="s">
        <v>25</v>
      </c>
      <c r="E356" s="1" t="s">
        <v>26</v>
      </c>
      <c r="F356" s="1" t="s">
        <v>27</v>
      </c>
      <c r="G356" s="1" t="s">
        <v>28</v>
      </c>
      <c r="H356" s="1" t="s">
        <v>29</v>
      </c>
      <c r="I356" s="5">
        <v>4085924.39</v>
      </c>
      <c r="J356" s="1" t="s">
        <v>347</v>
      </c>
      <c r="K356" s="1" t="s">
        <v>40</v>
      </c>
      <c r="L356" s="1" t="s">
        <v>32</v>
      </c>
      <c r="M356" s="7">
        <v>0</v>
      </c>
      <c r="N356" s="42">
        <v>44942</v>
      </c>
      <c r="O356" s="42">
        <v>45123</v>
      </c>
      <c r="P356" s="42" t="s">
        <v>316</v>
      </c>
      <c r="Q356" s="1" t="s">
        <v>1186</v>
      </c>
      <c r="R356" s="3">
        <v>5.5</v>
      </c>
      <c r="S356" s="4">
        <v>5.5</v>
      </c>
      <c r="T356" s="11">
        <v>3</v>
      </c>
      <c r="U356" s="11">
        <v>9</v>
      </c>
      <c r="V356" s="11">
        <v>12</v>
      </c>
    </row>
    <row r="357" spans="1:22" x14ac:dyDescent="0.25">
      <c r="A357" s="2" t="s">
        <v>1187</v>
      </c>
      <c r="B357" s="2" t="s">
        <v>1188</v>
      </c>
      <c r="C357" s="2" t="s">
        <v>24</v>
      </c>
      <c r="D357" s="2" t="s">
        <v>25</v>
      </c>
      <c r="E357" s="2" t="s">
        <v>26</v>
      </c>
      <c r="F357" s="2" t="s">
        <v>27</v>
      </c>
      <c r="G357" s="2" t="s">
        <v>28</v>
      </c>
      <c r="H357" s="2" t="s">
        <v>29</v>
      </c>
      <c r="I357" s="6">
        <v>2193353.7999999998</v>
      </c>
      <c r="J357" s="2" t="s">
        <v>865</v>
      </c>
      <c r="K357" s="2" t="s">
        <v>235</v>
      </c>
      <c r="L357" s="2" t="s">
        <v>32</v>
      </c>
      <c r="M357" s="8">
        <v>0</v>
      </c>
      <c r="N357" s="43">
        <v>44951</v>
      </c>
      <c r="O357" s="43">
        <v>45132</v>
      </c>
      <c r="P357" s="43" t="s">
        <v>316</v>
      </c>
      <c r="Q357" s="2" t="s">
        <v>860</v>
      </c>
      <c r="R357" s="9">
        <v>46</v>
      </c>
      <c r="S357" s="10">
        <v>46</v>
      </c>
      <c r="T357" s="12">
        <v>2</v>
      </c>
      <c r="U357" s="12">
        <v>6</v>
      </c>
      <c r="V357" s="12">
        <v>8</v>
      </c>
    </row>
    <row r="358" spans="1:22" x14ac:dyDescent="0.25">
      <c r="A358" s="1" t="s">
        <v>1189</v>
      </c>
      <c r="B358" s="1" t="s">
        <v>1190</v>
      </c>
      <c r="C358" s="1" t="s">
        <v>24</v>
      </c>
      <c r="D358" s="1" t="s">
        <v>25</v>
      </c>
      <c r="E358" s="1" t="s">
        <v>26</v>
      </c>
      <c r="F358" s="1" t="s">
        <v>27</v>
      </c>
      <c r="G358" s="1" t="s">
        <v>28</v>
      </c>
      <c r="H358" s="1" t="s">
        <v>29</v>
      </c>
      <c r="I358" s="5">
        <v>3087432.09</v>
      </c>
      <c r="J358" s="1" t="s">
        <v>1191</v>
      </c>
      <c r="K358" s="1" t="s">
        <v>122</v>
      </c>
      <c r="L358" s="1" t="s">
        <v>32</v>
      </c>
      <c r="M358" s="7">
        <v>0</v>
      </c>
      <c r="N358" s="42">
        <v>44951</v>
      </c>
      <c r="O358" s="42">
        <v>45224</v>
      </c>
      <c r="P358" s="42" t="s">
        <v>316</v>
      </c>
      <c r="Q358" s="1" t="s">
        <v>806</v>
      </c>
      <c r="R358" s="3">
        <v>41</v>
      </c>
      <c r="S358" s="4">
        <v>41</v>
      </c>
      <c r="T358" s="11">
        <v>2</v>
      </c>
      <c r="U358" s="11">
        <v>6</v>
      </c>
      <c r="V358" s="11">
        <v>8</v>
      </c>
    </row>
    <row r="359" spans="1:22" x14ac:dyDescent="0.25">
      <c r="A359" s="2" t="s">
        <v>1192</v>
      </c>
      <c r="B359" s="2" t="s">
        <v>1193</v>
      </c>
      <c r="C359" s="2" t="s">
        <v>24</v>
      </c>
      <c r="D359" s="2" t="s">
        <v>25</v>
      </c>
      <c r="E359" s="2" t="s">
        <v>26</v>
      </c>
      <c r="F359" s="2" t="s">
        <v>27</v>
      </c>
      <c r="G359" s="2" t="s">
        <v>28</v>
      </c>
      <c r="H359" s="2" t="s">
        <v>29</v>
      </c>
      <c r="I359" s="6">
        <v>8794384.9299999997</v>
      </c>
      <c r="J359" s="2" t="s">
        <v>1194</v>
      </c>
      <c r="K359" s="2" t="s">
        <v>122</v>
      </c>
      <c r="L359" s="2" t="s">
        <v>32</v>
      </c>
      <c r="M359" s="8">
        <v>0</v>
      </c>
      <c r="N359" s="43">
        <v>44978</v>
      </c>
      <c r="O359" s="43">
        <v>45159</v>
      </c>
      <c r="P359" s="43" t="s">
        <v>316</v>
      </c>
      <c r="Q359" s="2" t="s">
        <v>1133</v>
      </c>
      <c r="R359" s="9">
        <v>82.1</v>
      </c>
      <c r="S359" s="10">
        <v>82.1</v>
      </c>
      <c r="T359" s="12">
        <v>7</v>
      </c>
      <c r="U359" s="12">
        <v>21</v>
      </c>
      <c r="V359" s="12">
        <v>28</v>
      </c>
    </row>
    <row r="360" spans="1:22" x14ac:dyDescent="0.25">
      <c r="A360" s="1" t="s">
        <v>1195</v>
      </c>
      <c r="B360" s="1" t="s">
        <v>1196</v>
      </c>
      <c r="C360" s="1" t="s">
        <v>24</v>
      </c>
      <c r="D360" s="1" t="s">
        <v>25</v>
      </c>
      <c r="E360" s="1" t="s">
        <v>26</v>
      </c>
      <c r="F360" s="1" t="s">
        <v>27</v>
      </c>
      <c r="G360" s="1" t="s">
        <v>28</v>
      </c>
      <c r="H360" s="1" t="s">
        <v>29</v>
      </c>
      <c r="I360" s="5">
        <v>3318498.71</v>
      </c>
      <c r="J360" s="1" t="s">
        <v>603</v>
      </c>
      <c r="K360" s="1" t="s">
        <v>122</v>
      </c>
      <c r="L360" s="1" t="s">
        <v>32</v>
      </c>
      <c r="M360" s="7">
        <v>0</v>
      </c>
      <c r="N360" s="42">
        <v>44986</v>
      </c>
      <c r="O360" s="42">
        <v>45170</v>
      </c>
      <c r="P360" s="42" t="s">
        <v>316</v>
      </c>
      <c r="Q360" s="1" t="s">
        <v>806</v>
      </c>
      <c r="R360" s="3">
        <v>46.26</v>
      </c>
      <c r="S360" s="4">
        <v>46.26</v>
      </c>
      <c r="T360" s="11">
        <v>2</v>
      </c>
      <c r="U360" s="11">
        <v>6</v>
      </c>
      <c r="V360" s="11">
        <v>8</v>
      </c>
    </row>
    <row r="361" spans="1:22" x14ac:dyDescent="0.25">
      <c r="A361" s="2" t="s">
        <v>1197</v>
      </c>
      <c r="B361" s="2" t="s">
        <v>1198</v>
      </c>
      <c r="C361" s="2" t="s">
        <v>24</v>
      </c>
      <c r="D361" s="2" t="s">
        <v>25</v>
      </c>
      <c r="E361" s="2" t="s">
        <v>26</v>
      </c>
      <c r="F361" s="2" t="s">
        <v>27</v>
      </c>
      <c r="G361" s="2" t="s">
        <v>1056</v>
      </c>
      <c r="H361" s="2" t="s">
        <v>29</v>
      </c>
      <c r="I361" s="6">
        <v>991542.62</v>
      </c>
      <c r="J361" s="2" t="s">
        <v>655</v>
      </c>
      <c r="K361" s="2" t="s">
        <v>40</v>
      </c>
      <c r="L361" s="2" t="s">
        <v>32</v>
      </c>
      <c r="M361" s="8">
        <v>0</v>
      </c>
      <c r="N361" s="43">
        <v>45013</v>
      </c>
      <c r="O361" s="43">
        <v>45135</v>
      </c>
      <c r="P361" s="43" t="s">
        <v>316</v>
      </c>
      <c r="Q361" s="2" t="s">
        <v>1199</v>
      </c>
      <c r="R361" s="9">
        <v>175.5</v>
      </c>
      <c r="S361" s="10">
        <v>175.5</v>
      </c>
      <c r="T361" s="12">
        <v>1</v>
      </c>
      <c r="U361" s="12">
        <v>3</v>
      </c>
      <c r="V361" s="12">
        <v>4</v>
      </c>
    </row>
    <row r="362" spans="1:22" x14ac:dyDescent="0.25">
      <c r="A362" s="1" t="s">
        <v>1200</v>
      </c>
      <c r="B362" s="1" t="s">
        <v>1201</v>
      </c>
      <c r="C362" s="1" t="s">
        <v>24</v>
      </c>
      <c r="D362" s="1" t="s">
        <v>25</v>
      </c>
      <c r="E362" s="1" t="s">
        <v>26</v>
      </c>
      <c r="F362" s="1" t="s">
        <v>27</v>
      </c>
      <c r="G362" s="1" t="s">
        <v>28</v>
      </c>
      <c r="H362" s="1" t="s">
        <v>29</v>
      </c>
      <c r="I362" s="5">
        <v>953708.78</v>
      </c>
      <c r="J362" s="1" t="s">
        <v>450</v>
      </c>
      <c r="K362" s="1" t="s">
        <v>122</v>
      </c>
      <c r="L362" s="1" t="s">
        <v>32</v>
      </c>
      <c r="M362" s="7">
        <v>0</v>
      </c>
      <c r="N362" s="42">
        <v>45140</v>
      </c>
      <c r="O362" s="42">
        <v>45324</v>
      </c>
      <c r="P362" s="42" t="s">
        <v>316</v>
      </c>
      <c r="Q362" s="1" t="s">
        <v>1202</v>
      </c>
      <c r="R362" s="3">
        <v>47.7</v>
      </c>
      <c r="S362" s="4">
        <v>47.7</v>
      </c>
      <c r="T362" s="11">
        <v>1</v>
      </c>
      <c r="U362" s="11">
        <v>3</v>
      </c>
      <c r="V362" s="11">
        <v>4</v>
      </c>
    </row>
    <row r="363" spans="1:22" x14ac:dyDescent="0.25">
      <c r="A363" s="2" t="s">
        <v>1203</v>
      </c>
      <c r="B363" s="2" t="s">
        <v>1204</v>
      </c>
      <c r="C363" s="2" t="s">
        <v>24</v>
      </c>
      <c r="D363" s="2" t="s">
        <v>25</v>
      </c>
      <c r="E363" s="2" t="s">
        <v>26</v>
      </c>
      <c r="F363" s="2" t="s">
        <v>27</v>
      </c>
      <c r="G363" s="2" t="s">
        <v>28</v>
      </c>
      <c r="H363" s="2" t="s">
        <v>29</v>
      </c>
      <c r="I363" s="6">
        <v>7944859.6299999999</v>
      </c>
      <c r="J363" s="2" t="s">
        <v>1205</v>
      </c>
      <c r="K363" s="2" t="s">
        <v>31</v>
      </c>
      <c r="L363" s="2" t="s">
        <v>32</v>
      </c>
      <c r="M363" s="8">
        <v>0</v>
      </c>
      <c r="N363" s="43">
        <v>44888</v>
      </c>
      <c r="O363" s="43">
        <v>45069</v>
      </c>
      <c r="P363" s="43" t="s">
        <v>316</v>
      </c>
      <c r="Q363" s="2" t="s">
        <v>1133</v>
      </c>
      <c r="R363" s="9">
        <v>81.88</v>
      </c>
      <c r="S363" s="10">
        <v>81.88</v>
      </c>
      <c r="T363" s="12">
        <v>5</v>
      </c>
      <c r="U363" s="12">
        <v>15</v>
      </c>
      <c r="V363" s="12">
        <v>20</v>
      </c>
    </row>
    <row r="364" spans="1:22" x14ac:dyDescent="0.25">
      <c r="A364" s="1" t="s">
        <v>1206</v>
      </c>
      <c r="B364" s="1" t="s">
        <v>1207</v>
      </c>
      <c r="C364" s="1" t="s">
        <v>24</v>
      </c>
      <c r="D364" s="1" t="s">
        <v>25</v>
      </c>
      <c r="E364" s="1" t="s">
        <v>26</v>
      </c>
      <c r="F364" s="1" t="s">
        <v>27</v>
      </c>
      <c r="G364" s="1" t="s">
        <v>1056</v>
      </c>
      <c r="H364" s="1" t="s">
        <v>29</v>
      </c>
      <c r="I364" s="5">
        <v>139752906.19999999</v>
      </c>
      <c r="J364" s="1" t="s">
        <v>1208</v>
      </c>
      <c r="K364" s="1" t="s">
        <v>122</v>
      </c>
      <c r="L364" s="1" t="s">
        <v>1209</v>
      </c>
      <c r="M364" s="7">
        <v>5.3599999999999994</v>
      </c>
      <c r="N364" s="42" t="s">
        <v>316</v>
      </c>
      <c r="O364" s="42" t="s">
        <v>316</v>
      </c>
      <c r="P364" s="42" t="s">
        <v>316</v>
      </c>
      <c r="Q364" s="1" t="s">
        <v>799</v>
      </c>
      <c r="R364" s="3">
        <v>34.74</v>
      </c>
      <c r="S364" s="4">
        <v>40.1</v>
      </c>
      <c r="T364" s="11">
        <v>32</v>
      </c>
      <c r="U364" s="11">
        <v>94</v>
      </c>
      <c r="V364" s="11">
        <v>126</v>
      </c>
    </row>
    <row r="365" spans="1:22" x14ac:dyDescent="0.25">
      <c r="A365" s="2" t="s">
        <v>1210</v>
      </c>
      <c r="B365" s="2" t="s">
        <v>1211</v>
      </c>
      <c r="C365" s="2" t="s">
        <v>24</v>
      </c>
      <c r="D365" s="2" t="s">
        <v>25</v>
      </c>
      <c r="E365" s="2" t="s">
        <v>26</v>
      </c>
      <c r="F365" s="2" t="s">
        <v>27</v>
      </c>
      <c r="G365" s="2" t="s">
        <v>37</v>
      </c>
      <c r="H365" s="2" t="s">
        <v>29</v>
      </c>
      <c r="I365" s="6">
        <v>136897591</v>
      </c>
      <c r="J365" s="2" t="s">
        <v>1212</v>
      </c>
      <c r="K365" s="2" t="s">
        <v>49</v>
      </c>
      <c r="L365" s="2" t="s">
        <v>32</v>
      </c>
      <c r="M365" s="8">
        <v>27.63</v>
      </c>
      <c r="N365" s="43">
        <v>44706</v>
      </c>
      <c r="O365" s="43">
        <v>45833</v>
      </c>
      <c r="P365" s="43" t="s">
        <v>316</v>
      </c>
      <c r="Q365" s="2" t="s">
        <v>1213</v>
      </c>
      <c r="R365" s="9">
        <v>78.77</v>
      </c>
      <c r="S365" s="10">
        <v>106.4</v>
      </c>
      <c r="T365" s="12">
        <v>162</v>
      </c>
      <c r="U365" s="12">
        <v>486</v>
      </c>
      <c r="V365" s="12">
        <v>648</v>
      </c>
    </row>
    <row r="366" spans="1:22" x14ac:dyDescent="0.25">
      <c r="A366" s="1" t="s">
        <v>1214</v>
      </c>
      <c r="B366" s="1" t="s">
        <v>1215</v>
      </c>
      <c r="C366" s="1" t="s">
        <v>24</v>
      </c>
      <c r="D366" s="1" t="s">
        <v>25</v>
      </c>
      <c r="E366" s="1" t="s">
        <v>26</v>
      </c>
      <c r="F366" s="1" t="s">
        <v>27</v>
      </c>
      <c r="G366" s="1" t="s">
        <v>28</v>
      </c>
      <c r="H366" s="1" t="s">
        <v>29</v>
      </c>
      <c r="I366" s="5">
        <v>11667606.77</v>
      </c>
      <c r="J366" s="1" t="s">
        <v>927</v>
      </c>
      <c r="K366" s="1" t="s">
        <v>80</v>
      </c>
      <c r="L366" s="1" t="s">
        <v>578</v>
      </c>
      <c r="M366" s="7">
        <v>0</v>
      </c>
      <c r="N366" s="42">
        <v>45498</v>
      </c>
      <c r="O366" s="42">
        <v>46290</v>
      </c>
      <c r="P366" s="42" t="s">
        <v>316</v>
      </c>
      <c r="Q366" s="1" t="s">
        <v>928</v>
      </c>
      <c r="R366" s="3" t="s">
        <v>1216</v>
      </c>
      <c r="S366" s="4" t="s">
        <v>1216</v>
      </c>
      <c r="T366" s="11">
        <v>5</v>
      </c>
      <c r="U366" s="11">
        <v>15</v>
      </c>
      <c r="V366" s="11">
        <v>20</v>
      </c>
    </row>
    <row r="367" spans="1:22" x14ac:dyDescent="0.25">
      <c r="A367" s="2" t="s">
        <v>1217</v>
      </c>
      <c r="B367" s="2" t="s">
        <v>1218</v>
      </c>
      <c r="C367" s="2" t="s">
        <v>24</v>
      </c>
      <c r="D367" s="2" t="s">
        <v>25</v>
      </c>
      <c r="E367" s="2" t="s">
        <v>26</v>
      </c>
      <c r="F367" s="2" t="s">
        <v>27</v>
      </c>
      <c r="G367" s="2" t="s">
        <v>28</v>
      </c>
      <c r="H367" s="2" t="s">
        <v>29</v>
      </c>
      <c r="I367" s="6">
        <v>36875599.020000003</v>
      </c>
      <c r="J367" s="2" t="s">
        <v>1219</v>
      </c>
      <c r="K367" s="2" t="s">
        <v>122</v>
      </c>
      <c r="L367" s="2" t="s">
        <v>578</v>
      </c>
      <c r="M367" s="8">
        <v>9.5400000000000063</v>
      </c>
      <c r="N367" s="43">
        <v>45639</v>
      </c>
      <c r="O367" s="43">
        <v>46278</v>
      </c>
      <c r="P367" s="43" t="s">
        <v>316</v>
      </c>
      <c r="Q367" s="2" t="s">
        <v>1220</v>
      </c>
      <c r="R367" s="9">
        <v>64.599999999999994</v>
      </c>
      <c r="S367" s="10">
        <v>74.14</v>
      </c>
      <c r="T367" s="12">
        <v>56</v>
      </c>
      <c r="U367" s="12">
        <v>168</v>
      </c>
      <c r="V367" s="12">
        <v>224</v>
      </c>
    </row>
    <row r="368" spans="1:22" x14ac:dyDescent="0.25">
      <c r="A368" s="1" t="s">
        <v>1221</v>
      </c>
      <c r="B368" s="1" t="s">
        <v>1222</v>
      </c>
      <c r="C368" s="1" t="s">
        <v>24</v>
      </c>
      <c r="D368" s="1" t="s">
        <v>25</v>
      </c>
      <c r="E368" s="1" t="s">
        <v>26</v>
      </c>
      <c r="F368" s="1" t="s">
        <v>27</v>
      </c>
      <c r="G368" s="1" t="s">
        <v>28</v>
      </c>
      <c r="H368" s="1" t="s">
        <v>29</v>
      </c>
      <c r="I368" s="5">
        <v>67114289.409999996</v>
      </c>
      <c r="J368" s="1" t="s">
        <v>1223</v>
      </c>
      <c r="K368" s="1" t="s">
        <v>112</v>
      </c>
      <c r="L368" s="1" t="s">
        <v>578</v>
      </c>
      <c r="M368" s="7">
        <v>0</v>
      </c>
      <c r="N368" s="42">
        <v>45750</v>
      </c>
      <c r="O368" s="42">
        <v>46480</v>
      </c>
      <c r="P368" s="42" t="s">
        <v>316</v>
      </c>
      <c r="Q368" s="1" t="s">
        <v>810</v>
      </c>
      <c r="R368" s="3">
        <v>397.4</v>
      </c>
      <c r="S368" s="4">
        <v>397.4</v>
      </c>
      <c r="T368" s="11">
        <v>74</v>
      </c>
      <c r="U368" s="11">
        <v>222</v>
      </c>
      <c r="V368" s="11">
        <v>296</v>
      </c>
    </row>
    <row r="369" spans="1:22" x14ac:dyDescent="0.25">
      <c r="A369" s="2" t="s">
        <v>1224</v>
      </c>
      <c r="B369" s="2" t="s">
        <v>1225</v>
      </c>
      <c r="C369" s="2" t="s">
        <v>24</v>
      </c>
      <c r="D369" s="2" t="s">
        <v>25</v>
      </c>
      <c r="E369" s="2" t="s">
        <v>26</v>
      </c>
      <c r="F369" s="2" t="s">
        <v>27</v>
      </c>
      <c r="G369" s="2" t="s">
        <v>28</v>
      </c>
      <c r="H369" s="2" t="s">
        <v>29</v>
      </c>
      <c r="I369" s="6">
        <v>41828917.32</v>
      </c>
      <c r="J369" s="2" t="s">
        <v>1226</v>
      </c>
      <c r="K369" s="2" t="s">
        <v>235</v>
      </c>
      <c r="L369" s="2" t="s">
        <v>32</v>
      </c>
      <c r="M369" s="8">
        <v>11.4</v>
      </c>
      <c r="N369" s="43">
        <v>45407</v>
      </c>
      <c r="O369" s="43">
        <v>45894</v>
      </c>
      <c r="P369" s="43" t="s">
        <v>316</v>
      </c>
      <c r="Q369" s="2" t="s">
        <v>1227</v>
      </c>
      <c r="R369" s="9">
        <v>387</v>
      </c>
      <c r="S369" s="10">
        <v>398.4</v>
      </c>
      <c r="T369" s="12">
        <v>36</v>
      </c>
      <c r="U369" s="12">
        <v>108</v>
      </c>
      <c r="V369" s="12">
        <v>144</v>
      </c>
    </row>
    <row r="370" spans="1:22" x14ac:dyDescent="0.25">
      <c r="A370" s="1" t="s">
        <v>1228</v>
      </c>
      <c r="B370" s="1" t="s">
        <v>2495</v>
      </c>
      <c r="C370" s="1" t="s">
        <v>24</v>
      </c>
      <c r="D370" s="1" t="s">
        <v>25</v>
      </c>
      <c r="E370" s="1" t="s">
        <v>26</v>
      </c>
      <c r="F370" s="1" t="s">
        <v>27</v>
      </c>
      <c r="G370" s="1" t="s">
        <v>37</v>
      </c>
      <c r="H370" s="1" t="s">
        <v>38</v>
      </c>
      <c r="I370" s="5">
        <v>8621287.0700000003</v>
      </c>
      <c r="J370" s="1" t="s">
        <v>1143</v>
      </c>
      <c r="K370" s="1" t="s">
        <v>40</v>
      </c>
      <c r="L370" s="1" t="s">
        <v>32</v>
      </c>
      <c r="M370" s="7">
        <v>3.5</v>
      </c>
      <c r="N370" s="42">
        <v>45750</v>
      </c>
      <c r="O370" s="42">
        <v>46056</v>
      </c>
      <c r="P370" s="42" t="s">
        <v>316</v>
      </c>
      <c r="Q370" s="1" t="s">
        <v>266</v>
      </c>
      <c r="R370" s="3">
        <v>0</v>
      </c>
      <c r="S370" s="4">
        <v>3.5</v>
      </c>
      <c r="T370" s="11">
        <v>21</v>
      </c>
      <c r="U370" s="11">
        <v>63</v>
      </c>
      <c r="V370" s="11">
        <v>84</v>
      </c>
    </row>
    <row r="371" spans="1:22" x14ac:dyDescent="0.25">
      <c r="A371" s="2" t="s">
        <v>1229</v>
      </c>
      <c r="B371" s="2" t="s">
        <v>2496</v>
      </c>
      <c r="C371" s="2" t="s">
        <v>24</v>
      </c>
      <c r="D371" s="2" t="s">
        <v>25</v>
      </c>
      <c r="E371" s="2" t="s">
        <v>26</v>
      </c>
      <c r="F371" s="2" t="s">
        <v>27</v>
      </c>
      <c r="G371" s="2" t="s">
        <v>43</v>
      </c>
      <c r="H371" s="2" t="s">
        <v>38</v>
      </c>
      <c r="I371" s="6">
        <v>15132181.26</v>
      </c>
      <c r="J371" s="2" t="s">
        <v>1230</v>
      </c>
      <c r="K371" s="2" t="s">
        <v>40</v>
      </c>
      <c r="L371" s="2" t="s">
        <v>1209</v>
      </c>
      <c r="M371" s="8">
        <v>10.7</v>
      </c>
      <c r="N371" s="43" t="s">
        <v>316</v>
      </c>
      <c r="O371" s="43" t="s">
        <v>316</v>
      </c>
      <c r="P371" s="43" t="s">
        <v>316</v>
      </c>
      <c r="Q371" s="2" t="s">
        <v>1231</v>
      </c>
      <c r="R371" s="9">
        <v>0</v>
      </c>
      <c r="S371" s="10">
        <v>10.7</v>
      </c>
      <c r="T371" s="12">
        <v>34</v>
      </c>
      <c r="U371" s="12">
        <v>102</v>
      </c>
      <c r="V371" s="12">
        <v>136</v>
      </c>
    </row>
    <row r="372" spans="1:22" x14ac:dyDescent="0.25">
      <c r="A372" s="1" t="s">
        <v>1232</v>
      </c>
      <c r="B372" s="1" t="s">
        <v>2497</v>
      </c>
      <c r="C372" s="1" t="s">
        <v>24</v>
      </c>
      <c r="D372" s="1" t="s">
        <v>25</v>
      </c>
      <c r="E372" s="1" t="s">
        <v>26</v>
      </c>
      <c r="F372" s="1" t="s">
        <v>27</v>
      </c>
      <c r="G372" s="1" t="s">
        <v>43</v>
      </c>
      <c r="H372" s="1" t="s">
        <v>38</v>
      </c>
      <c r="I372" s="5">
        <v>3844274.09</v>
      </c>
      <c r="J372" s="1" t="s">
        <v>1233</v>
      </c>
      <c r="K372" s="1" t="s">
        <v>40</v>
      </c>
      <c r="L372" s="1" t="s">
        <v>32</v>
      </c>
      <c r="M372" s="7">
        <v>3.3</v>
      </c>
      <c r="N372" s="42">
        <v>45761</v>
      </c>
      <c r="O372" s="42">
        <v>46126</v>
      </c>
      <c r="P372" s="42" t="s">
        <v>316</v>
      </c>
      <c r="Q372" s="1" t="s">
        <v>1234</v>
      </c>
      <c r="R372" s="3">
        <v>0</v>
      </c>
      <c r="S372" s="4">
        <v>3.3</v>
      </c>
      <c r="T372" s="11">
        <v>11</v>
      </c>
      <c r="U372" s="11">
        <v>33</v>
      </c>
      <c r="V372" s="11">
        <v>44</v>
      </c>
    </row>
    <row r="373" spans="1:22" x14ac:dyDescent="0.25">
      <c r="A373" s="2" t="s">
        <v>1235</v>
      </c>
      <c r="B373" s="2" t="s">
        <v>2498</v>
      </c>
      <c r="C373" s="2" t="s">
        <v>24</v>
      </c>
      <c r="D373" s="2" t="s">
        <v>25</v>
      </c>
      <c r="E373" s="2" t="s">
        <v>26</v>
      </c>
      <c r="F373" s="2" t="s">
        <v>27</v>
      </c>
      <c r="G373" s="2" t="s">
        <v>43</v>
      </c>
      <c r="H373" s="2" t="s">
        <v>38</v>
      </c>
      <c r="I373" s="6">
        <v>18182449.02</v>
      </c>
      <c r="J373" s="2" t="s">
        <v>1236</v>
      </c>
      <c r="K373" s="2" t="s">
        <v>40</v>
      </c>
      <c r="L373" s="2" t="s">
        <v>32</v>
      </c>
      <c r="M373" s="8">
        <v>12.45</v>
      </c>
      <c r="N373" s="43">
        <v>45820</v>
      </c>
      <c r="O373" s="43">
        <v>46185</v>
      </c>
      <c r="P373" s="43" t="s">
        <v>316</v>
      </c>
      <c r="Q373" s="2" t="s">
        <v>1237</v>
      </c>
      <c r="R373" s="9">
        <v>0</v>
      </c>
      <c r="S373" s="10">
        <v>12.45</v>
      </c>
      <c r="T373" s="12">
        <v>40</v>
      </c>
      <c r="U373" s="12">
        <v>120</v>
      </c>
      <c r="V373" s="12">
        <v>160</v>
      </c>
    </row>
    <row r="374" spans="1:22" x14ac:dyDescent="0.25">
      <c r="A374" s="1" t="s">
        <v>1238</v>
      </c>
      <c r="B374" s="1" t="s">
        <v>2499</v>
      </c>
      <c r="C374" s="1" t="s">
        <v>24</v>
      </c>
      <c r="D374" s="1" t="s">
        <v>25</v>
      </c>
      <c r="E374" s="1" t="s">
        <v>26</v>
      </c>
      <c r="F374" s="1" t="s">
        <v>27</v>
      </c>
      <c r="G374" s="1" t="s">
        <v>43</v>
      </c>
      <c r="H374" s="1" t="s">
        <v>38</v>
      </c>
      <c r="I374" s="5">
        <v>9096010.3300000001</v>
      </c>
      <c r="J374" s="1" t="s">
        <v>353</v>
      </c>
      <c r="K374" s="1" t="s">
        <v>40</v>
      </c>
      <c r="L374" s="1" t="s">
        <v>32</v>
      </c>
      <c r="M374" s="7">
        <v>5</v>
      </c>
      <c r="N374" s="42">
        <v>45750</v>
      </c>
      <c r="O374" s="42">
        <v>46115</v>
      </c>
      <c r="P374" s="42" t="s">
        <v>316</v>
      </c>
      <c r="Q374" s="1" t="s">
        <v>1239</v>
      </c>
      <c r="R374" s="3">
        <v>0</v>
      </c>
      <c r="S374" s="4">
        <v>5</v>
      </c>
      <c r="T374" s="11">
        <v>16</v>
      </c>
      <c r="U374" s="11">
        <v>48</v>
      </c>
      <c r="V374" s="11">
        <v>64</v>
      </c>
    </row>
    <row r="375" spans="1:22" x14ac:dyDescent="0.25">
      <c r="A375" s="2" t="s">
        <v>1240</v>
      </c>
      <c r="B375" s="2" t="s">
        <v>2500</v>
      </c>
      <c r="C375" s="2" t="s">
        <v>24</v>
      </c>
      <c r="D375" s="2" t="s">
        <v>25</v>
      </c>
      <c r="E375" s="2" t="s">
        <v>26</v>
      </c>
      <c r="F375" s="2" t="s">
        <v>27</v>
      </c>
      <c r="G375" s="2" t="s">
        <v>43</v>
      </c>
      <c r="H375" s="2" t="s">
        <v>38</v>
      </c>
      <c r="I375" s="6">
        <v>4551404.53</v>
      </c>
      <c r="J375" s="2" t="s">
        <v>1241</v>
      </c>
      <c r="K375" s="2" t="s">
        <v>40</v>
      </c>
      <c r="L375" s="2" t="s">
        <v>32</v>
      </c>
      <c r="M375" s="8">
        <v>2.6</v>
      </c>
      <c r="N375" s="43">
        <v>45755</v>
      </c>
      <c r="O375" s="43">
        <v>46120</v>
      </c>
      <c r="P375" s="43" t="s">
        <v>316</v>
      </c>
      <c r="Q375" s="2" t="s">
        <v>1242</v>
      </c>
      <c r="R375" s="9">
        <v>0</v>
      </c>
      <c r="S375" s="10">
        <v>2.6</v>
      </c>
      <c r="T375" s="12">
        <v>10</v>
      </c>
      <c r="U375" s="12">
        <v>30</v>
      </c>
      <c r="V375" s="12">
        <v>40</v>
      </c>
    </row>
    <row r="376" spans="1:22" x14ac:dyDescent="0.25">
      <c r="A376" s="1" t="s">
        <v>1243</v>
      </c>
      <c r="B376" s="1" t="s">
        <v>2501</v>
      </c>
      <c r="C376" s="1" t="s">
        <v>24</v>
      </c>
      <c r="D376" s="1" t="s">
        <v>25</v>
      </c>
      <c r="E376" s="1" t="s">
        <v>26</v>
      </c>
      <c r="F376" s="1" t="s">
        <v>27</v>
      </c>
      <c r="G376" s="1" t="s">
        <v>43</v>
      </c>
      <c r="H376" s="1" t="s">
        <v>38</v>
      </c>
      <c r="I376" s="5">
        <v>6546410.3700000001</v>
      </c>
      <c r="J376" s="1" t="s">
        <v>1244</v>
      </c>
      <c r="K376" s="1" t="s">
        <v>40</v>
      </c>
      <c r="L376" s="1" t="s">
        <v>32</v>
      </c>
      <c r="M376" s="7">
        <v>3</v>
      </c>
      <c r="N376" s="42">
        <v>45750</v>
      </c>
      <c r="O376" s="42">
        <v>46115</v>
      </c>
      <c r="P376" s="42" t="s">
        <v>316</v>
      </c>
      <c r="Q376" s="1" t="s">
        <v>1245</v>
      </c>
      <c r="R376" s="3">
        <v>0</v>
      </c>
      <c r="S376" s="4">
        <v>3</v>
      </c>
      <c r="T376" s="11">
        <v>10</v>
      </c>
      <c r="U376" s="11">
        <v>30</v>
      </c>
      <c r="V376" s="11">
        <v>40</v>
      </c>
    </row>
    <row r="377" spans="1:22" x14ac:dyDescent="0.25">
      <c r="A377" s="2" t="s">
        <v>1246</v>
      </c>
      <c r="B377" s="2" t="s">
        <v>2502</v>
      </c>
      <c r="C377" s="2" t="s">
        <v>24</v>
      </c>
      <c r="D377" s="2" t="s">
        <v>25</v>
      </c>
      <c r="E377" s="2" t="s">
        <v>26</v>
      </c>
      <c r="F377" s="2" t="s">
        <v>27</v>
      </c>
      <c r="G377" s="2" t="s">
        <v>37</v>
      </c>
      <c r="H377" s="2" t="s">
        <v>38</v>
      </c>
      <c r="I377" s="6">
        <v>10483805.9</v>
      </c>
      <c r="J377" s="2" t="s">
        <v>149</v>
      </c>
      <c r="K377" s="2" t="s">
        <v>40</v>
      </c>
      <c r="L377" s="2" t="s">
        <v>32</v>
      </c>
      <c r="M377" s="8">
        <v>5.4349999999999996</v>
      </c>
      <c r="N377" s="43">
        <v>45755</v>
      </c>
      <c r="O377" s="43">
        <v>45999</v>
      </c>
      <c r="P377" s="43" t="s">
        <v>316</v>
      </c>
      <c r="Q377" s="2" t="s">
        <v>1247</v>
      </c>
      <c r="R377" s="9">
        <v>0</v>
      </c>
      <c r="S377" s="10">
        <v>5.44</v>
      </c>
      <c r="T377" s="12">
        <v>32</v>
      </c>
      <c r="U377" s="12">
        <v>96</v>
      </c>
      <c r="V377" s="12">
        <v>128</v>
      </c>
    </row>
    <row r="378" spans="1:22" x14ac:dyDescent="0.25">
      <c r="A378" s="1" t="s">
        <v>1248</v>
      </c>
      <c r="B378" s="1" t="s">
        <v>2503</v>
      </c>
      <c r="C378" s="1" t="s">
        <v>24</v>
      </c>
      <c r="D378" s="1" t="s">
        <v>25</v>
      </c>
      <c r="E378" s="1" t="s">
        <v>26</v>
      </c>
      <c r="F378" s="1" t="s">
        <v>27</v>
      </c>
      <c r="G378" s="1" t="s">
        <v>43</v>
      </c>
      <c r="H378" s="1" t="s">
        <v>38</v>
      </c>
      <c r="I378" s="5">
        <v>11084771.630000001</v>
      </c>
      <c r="J378" s="1" t="s">
        <v>1095</v>
      </c>
      <c r="K378" s="1" t="s">
        <v>40</v>
      </c>
      <c r="L378" s="1" t="s">
        <v>32</v>
      </c>
      <c r="M378" s="7">
        <v>8</v>
      </c>
      <c r="N378" s="42">
        <v>45758</v>
      </c>
      <c r="O378" s="42">
        <v>46123</v>
      </c>
      <c r="P378" s="42" t="s">
        <v>316</v>
      </c>
      <c r="Q378" s="1" t="s">
        <v>1249</v>
      </c>
      <c r="R378" s="3">
        <v>0</v>
      </c>
      <c r="S378" s="4">
        <v>8</v>
      </c>
      <c r="T378" s="11">
        <v>26</v>
      </c>
      <c r="U378" s="11">
        <v>78</v>
      </c>
      <c r="V378" s="11">
        <v>104</v>
      </c>
    </row>
    <row r="379" spans="1:22" x14ac:dyDescent="0.25">
      <c r="A379" s="2" t="s">
        <v>1250</v>
      </c>
      <c r="B379" s="2" t="s">
        <v>2504</v>
      </c>
      <c r="C379" s="2" t="s">
        <v>24</v>
      </c>
      <c r="D379" s="2" t="s">
        <v>25</v>
      </c>
      <c r="E379" s="2" t="s">
        <v>26</v>
      </c>
      <c r="F379" s="2" t="s">
        <v>27</v>
      </c>
      <c r="G379" s="2" t="s">
        <v>43</v>
      </c>
      <c r="H379" s="2" t="s">
        <v>38</v>
      </c>
      <c r="I379" s="6">
        <v>9930522.3900000006</v>
      </c>
      <c r="J379" s="2" t="s">
        <v>342</v>
      </c>
      <c r="K379" s="2" t="s">
        <v>40</v>
      </c>
      <c r="L379" s="2" t="s">
        <v>32</v>
      </c>
      <c r="M379" s="8">
        <v>5.2</v>
      </c>
      <c r="N379" s="43">
        <v>45761</v>
      </c>
      <c r="O379" s="43">
        <v>45944</v>
      </c>
      <c r="P379" s="43" t="s">
        <v>316</v>
      </c>
      <c r="Q379" s="2" t="s">
        <v>1251</v>
      </c>
      <c r="R379" s="9">
        <v>0</v>
      </c>
      <c r="S379" s="10">
        <v>5.2</v>
      </c>
      <c r="T379" s="12">
        <v>17</v>
      </c>
      <c r="U379" s="12">
        <v>51</v>
      </c>
      <c r="V379" s="12">
        <v>68</v>
      </c>
    </row>
    <row r="380" spans="1:22" x14ac:dyDescent="0.25">
      <c r="A380" s="1" t="s">
        <v>1252</v>
      </c>
      <c r="B380" s="1" t="s">
        <v>2505</v>
      </c>
      <c r="C380" s="1" t="s">
        <v>24</v>
      </c>
      <c r="D380" s="1" t="s">
        <v>25</v>
      </c>
      <c r="E380" s="1" t="s">
        <v>26</v>
      </c>
      <c r="F380" s="1" t="s">
        <v>27</v>
      </c>
      <c r="G380" s="1" t="s">
        <v>43</v>
      </c>
      <c r="H380" s="1" t="s">
        <v>38</v>
      </c>
      <c r="I380" s="5">
        <v>4029487.48</v>
      </c>
      <c r="J380" s="1" t="s">
        <v>679</v>
      </c>
      <c r="K380" s="1" t="s">
        <v>40</v>
      </c>
      <c r="L380" s="1" t="s">
        <v>32</v>
      </c>
      <c r="M380" s="7">
        <v>3.23</v>
      </c>
      <c r="N380" s="42">
        <v>45757</v>
      </c>
      <c r="O380" s="42">
        <v>45940</v>
      </c>
      <c r="P380" s="42" t="s">
        <v>316</v>
      </c>
      <c r="Q380" s="1" t="s">
        <v>1253</v>
      </c>
      <c r="R380" s="3">
        <v>0</v>
      </c>
      <c r="S380" s="4">
        <v>3.23</v>
      </c>
      <c r="T380" s="11">
        <v>13</v>
      </c>
      <c r="U380" s="11">
        <v>39</v>
      </c>
      <c r="V380" s="11">
        <v>52</v>
      </c>
    </row>
    <row r="381" spans="1:22" x14ac:dyDescent="0.25">
      <c r="A381" s="2" t="s">
        <v>1254</v>
      </c>
      <c r="B381" s="2" t="s">
        <v>2506</v>
      </c>
      <c r="C381" s="2" t="s">
        <v>24</v>
      </c>
      <c r="D381" s="2" t="s">
        <v>25</v>
      </c>
      <c r="E381" s="2" t="s">
        <v>26</v>
      </c>
      <c r="F381" s="2" t="s">
        <v>27</v>
      </c>
      <c r="G381" s="2" t="s">
        <v>37</v>
      </c>
      <c r="H381" s="2" t="s">
        <v>38</v>
      </c>
      <c r="I381" s="6">
        <v>14705473.32</v>
      </c>
      <c r="J381" s="2" t="s">
        <v>1255</v>
      </c>
      <c r="K381" s="2" t="s">
        <v>45</v>
      </c>
      <c r="L381" s="2" t="s">
        <v>578</v>
      </c>
      <c r="M381" s="8">
        <v>4.84</v>
      </c>
      <c r="N381" s="43">
        <v>45955</v>
      </c>
      <c r="O381" s="43">
        <v>46290</v>
      </c>
      <c r="P381" s="43" t="s">
        <v>316</v>
      </c>
      <c r="Q381" s="2" t="s">
        <v>1256</v>
      </c>
      <c r="R381" s="9">
        <v>0</v>
      </c>
      <c r="S381" s="10">
        <v>4.84</v>
      </c>
      <c r="T381" s="12">
        <v>29</v>
      </c>
      <c r="U381" s="12">
        <v>87</v>
      </c>
      <c r="V381" s="12">
        <v>116</v>
      </c>
    </row>
    <row r="382" spans="1:22" x14ac:dyDescent="0.25">
      <c r="A382" s="1" t="s">
        <v>1257</v>
      </c>
      <c r="B382" s="1" t="s">
        <v>1258</v>
      </c>
      <c r="C382" s="1" t="s">
        <v>24</v>
      </c>
      <c r="D382" s="1" t="s">
        <v>25</v>
      </c>
      <c r="E382" s="1" t="s">
        <v>26</v>
      </c>
      <c r="F382" s="1" t="s">
        <v>27</v>
      </c>
      <c r="G382" s="1" t="s">
        <v>37</v>
      </c>
      <c r="H382" s="1" t="s">
        <v>38</v>
      </c>
      <c r="I382" s="5">
        <v>22887531.579999998</v>
      </c>
      <c r="J382" s="1" t="s">
        <v>568</v>
      </c>
      <c r="K382" s="1" t="s">
        <v>45</v>
      </c>
      <c r="L382" s="1" t="s">
        <v>578</v>
      </c>
      <c r="M382" s="7">
        <v>8.8829999999999991</v>
      </c>
      <c r="N382" s="42">
        <v>46147</v>
      </c>
      <c r="O382" s="42">
        <v>46512</v>
      </c>
      <c r="P382" s="42" t="s">
        <v>316</v>
      </c>
      <c r="Q382" s="1" t="s">
        <v>1259</v>
      </c>
      <c r="R382" s="3">
        <v>0</v>
      </c>
      <c r="S382" s="4">
        <v>8.8829999999999991</v>
      </c>
      <c r="T382" s="11">
        <v>52</v>
      </c>
      <c r="U382" s="11">
        <v>156</v>
      </c>
      <c r="V382" s="11">
        <v>4</v>
      </c>
    </row>
    <row r="383" spans="1:22" x14ac:dyDescent="0.25">
      <c r="A383" s="2" t="s">
        <v>1260</v>
      </c>
      <c r="B383" s="2" t="s">
        <v>1261</v>
      </c>
      <c r="C383" s="2" t="s">
        <v>24</v>
      </c>
      <c r="D383" s="2" t="s">
        <v>25</v>
      </c>
      <c r="E383" s="2" t="s">
        <v>26</v>
      </c>
      <c r="F383" s="2" t="s">
        <v>27</v>
      </c>
      <c r="G383" s="2" t="s">
        <v>43</v>
      </c>
      <c r="H383" s="2" t="s">
        <v>38</v>
      </c>
      <c r="I383" s="6">
        <v>14434355.199999999</v>
      </c>
      <c r="J383" s="2" t="s">
        <v>1262</v>
      </c>
      <c r="K383" s="2" t="s">
        <v>72</v>
      </c>
      <c r="L383" s="2" t="s">
        <v>578</v>
      </c>
      <c r="M383" s="8">
        <v>14.75</v>
      </c>
      <c r="N383" s="43">
        <v>46147</v>
      </c>
      <c r="O383" s="43">
        <v>46451</v>
      </c>
      <c r="P383" s="43" t="s">
        <v>316</v>
      </c>
      <c r="Q383" s="2" t="s">
        <v>1263</v>
      </c>
      <c r="R383" s="9">
        <v>0</v>
      </c>
      <c r="S383" s="10">
        <v>14.75</v>
      </c>
      <c r="T383" s="12">
        <v>47</v>
      </c>
      <c r="U383" s="12">
        <v>140</v>
      </c>
      <c r="V383" s="12">
        <v>116</v>
      </c>
    </row>
    <row r="384" spans="1:22" x14ac:dyDescent="0.25">
      <c r="A384" s="1" t="s">
        <v>1264</v>
      </c>
      <c r="B384" s="1" t="s">
        <v>1265</v>
      </c>
      <c r="C384" s="1" t="s">
        <v>24</v>
      </c>
      <c r="D384" s="1" t="s">
        <v>25</v>
      </c>
      <c r="E384" s="1" t="s">
        <v>26</v>
      </c>
      <c r="F384" s="1" t="s">
        <v>27</v>
      </c>
      <c r="G384" s="1" t="s">
        <v>37</v>
      </c>
      <c r="H384" s="1" t="s">
        <v>38</v>
      </c>
      <c r="I384" s="5">
        <v>7381493.3799999999</v>
      </c>
      <c r="J384" s="1" t="s">
        <v>1266</v>
      </c>
      <c r="K384" s="1" t="s">
        <v>45</v>
      </c>
      <c r="L384" s="1" t="s">
        <v>578</v>
      </c>
      <c r="M384" s="7">
        <v>2</v>
      </c>
      <c r="N384" s="42">
        <v>46147</v>
      </c>
      <c r="O384" s="42">
        <v>46270</v>
      </c>
      <c r="P384" s="42" t="s">
        <v>316</v>
      </c>
      <c r="Q384" s="1" t="s">
        <v>1267</v>
      </c>
      <c r="R384" s="3">
        <v>0</v>
      </c>
      <c r="S384" s="4">
        <v>2</v>
      </c>
      <c r="T384" s="11">
        <v>12</v>
      </c>
      <c r="U384" s="11">
        <v>36</v>
      </c>
      <c r="V384" s="11">
        <v>331</v>
      </c>
    </row>
    <row r="385" spans="1:22" x14ac:dyDescent="0.25">
      <c r="A385" s="2" t="s">
        <v>1268</v>
      </c>
      <c r="B385" s="2" t="s">
        <v>1269</v>
      </c>
      <c r="C385" s="2" t="s">
        <v>24</v>
      </c>
      <c r="D385" s="2" t="s">
        <v>25</v>
      </c>
      <c r="E385" s="2" t="s">
        <v>26</v>
      </c>
      <c r="F385" s="2" t="s">
        <v>27</v>
      </c>
      <c r="G385" s="2" t="s">
        <v>37</v>
      </c>
      <c r="H385" s="2" t="s">
        <v>38</v>
      </c>
      <c r="I385" s="6">
        <v>11486475.6</v>
      </c>
      <c r="J385" s="2" t="s">
        <v>1270</v>
      </c>
      <c r="K385" s="2" t="s">
        <v>45</v>
      </c>
      <c r="L385" s="2" t="s">
        <v>578</v>
      </c>
      <c r="M385" s="8">
        <v>5.2949999999999999</v>
      </c>
      <c r="N385" s="43">
        <v>46154</v>
      </c>
      <c r="O385" s="43">
        <v>46489</v>
      </c>
      <c r="P385" s="43" t="s">
        <v>316</v>
      </c>
      <c r="Q385" s="2" t="s">
        <v>1271</v>
      </c>
      <c r="R385" s="9">
        <v>0</v>
      </c>
      <c r="S385" s="10">
        <v>5.2949999999999999</v>
      </c>
      <c r="T385" s="12">
        <v>31</v>
      </c>
      <c r="U385" s="12">
        <v>93</v>
      </c>
      <c r="V385" s="12">
        <v>124</v>
      </c>
    </row>
    <row r="386" spans="1:22" x14ac:dyDescent="0.25">
      <c r="A386" s="1" t="s">
        <v>1272</v>
      </c>
      <c r="B386" s="1" t="s">
        <v>2507</v>
      </c>
      <c r="C386" s="1" t="s">
        <v>24</v>
      </c>
      <c r="D386" s="1" t="s">
        <v>25</v>
      </c>
      <c r="E386" s="1" t="s">
        <v>26</v>
      </c>
      <c r="F386" s="1" t="s">
        <v>27</v>
      </c>
      <c r="G386" s="1" t="s">
        <v>43</v>
      </c>
      <c r="H386" s="1" t="s">
        <v>38</v>
      </c>
      <c r="I386" s="5">
        <v>12888578.529999999</v>
      </c>
      <c r="J386" s="1" t="s">
        <v>1273</v>
      </c>
      <c r="K386" s="1" t="s">
        <v>45</v>
      </c>
      <c r="L386" s="1" t="s">
        <v>32</v>
      </c>
      <c r="M386" s="7">
        <v>10.3</v>
      </c>
      <c r="N386" s="42">
        <v>45762</v>
      </c>
      <c r="O386" s="42">
        <v>46037</v>
      </c>
      <c r="P386" s="42" t="s">
        <v>316</v>
      </c>
      <c r="Q386" s="1" t="s">
        <v>1274</v>
      </c>
      <c r="R386" s="3">
        <v>0</v>
      </c>
      <c r="S386" s="4">
        <v>10.3</v>
      </c>
      <c r="T386" s="11">
        <v>33</v>
      </c>
      <c r="U386" s="11">
        <v>99</v>
      </c>
      <c r="V386" s="11">
        <v>132</v>
      </c>
    </row>
    <row r="387" spans="1:22" x14ac:dyDescent="0.25">
      <c r="A387" s="2" t="s">
        <v>1275</v>
      </c>
      <c r="B387" s="2" t="s">
        <v>2508</v>
      </c>
      <c r="C387" s="2" t="s">
        <v>24</v>
      </c>
      <c r="D387" s="2" t="s">
        <v>25</v>
      </c>
      <c r="E387" s="2" t="s">
        <v>26</v>
      </c>
      <c r="F387" s="2" t="s">
        <v>27</v>
      </c>
      <c r="G387" s="2" t="s">
        <v>37</v>
      </c>
      <c r="H387" s="2" t="s">
        <v>38</v>
      </c>
      <c r="I387" s="6">
        <v>10961922.23</v>
      </c>
      <c r="J387" s="2" t="s">
        <v>1266</v>
      </c>
      <c r="K387" s="2" t="s">
        <v>45</v>
      </c>
      <c r="L387" s="2" t="s">
        <v>32</v>
      </c>
      <c r="M387" s="8">
        <v>3.7450000000000001</v>
      </c>
      <c r="N387" s="43">
        <v>45772</v>
      </c>
      <c r="O387" s="43">
        <v>46016</v>
      </c>
      <c r="P387" s="43" t="s">
        <v>316</v>
      </c>
      <c r="Q387" s="2" t="s">
        <v>1276</v>
      </c>
      <c r="R387" s="9">
        <v>0</v>
      </c>
      <c r="S387" s="10">
        <v>3.7450000000000001</v>
      </c>
      <c r="T387" s="12">
        <v>21</v>
      </c>
      <c r="U387" s="12">
        <v>63</v>
      </c>
      <c r="V387" s="12">
        <v>84</v>
      </c>
    </row>
    <row r="388" spans="1:22" x14ac:dyDescent="0.25">
      <c r="A388" s="1" t="s">
        <v>1277</v>
      </c>
      <c r="B388" s="1" t="s">
        <v>2509</v>
      </c>
      <c r="C388" s="1" t="s">
        <v>24</v>
      </c>
      <c r="D388" s="1" t="s">
        <v>25</v>
      </c>
      <c r="E388" s="1" t="s">
        <v>26</v>
      </c>
      <c r="F388" s="1" t="s">
        <v>27</v>
      </c>
      <c r="G388" s="1" t="s">
        <v>43</v>
      </c>
      <c r="H388" s="1" t="s">
        <v>38</v>
      </c>
      <c r="I388" s="5">
        <v>5297695.12</v>
      </c>
      <c r="J388" s="1" t="s">
        <v>1278</v>
      </c>
      <c r="K388" s="1" t="s">
        <v>45</v>
      </c>
      <c r="L388" s="1" t="s">
        <v>32</v>
      </c>
      <c r="M388" s="7">
        <v>3.8</v>
      </c>
      <c r="N388" s="42">
        <v>45783</v>
      </c>
      <c r="O388" s="42">
        <v>45961</v>
      </c>
      <c r="P388" s="42" t="s">
        <v>316</v>
      </c>
      <c r="Q388" s="1" t="s">
        <v>1279</v>
      </c>
      <c r="R388" s="3">
        <v>0</v>
      </c>
      <c r="S388" s="4">
        <v>3.8</v>
      </c>
      <c r="T388" s="11">
        <v>12</v>
      </c>
      <c r="U388" s="11">
        <v>36</v>
      </c>
      <c r="V388" s="11">
        <v>48</v>
      </c>
    </row>
    <row r="389" spans="1:22" x14ac:dyDescent="0.25">
      <c r="A389" s="2" t="s">
        <v>1280</v>
      </c>
      <c r="B389" s="2" t="s">
        <v>1281</v>
      </c>
      <c r="C389" s="2" t="s">
        <v>24</v>
      </c>
      <c r="D389" s="2" t="s">
        <v>25</v>
      </c>
      <c r="E389" s="2" t="s">
        <v>26</v>
      </c>
      <c r="F389" s="2" t="s">
        <v>27</v>
      </c>
      <c r="G389" s="2" t="s">
        <v>37</v>
      </c>
      <c r="H389" s="2" t="s">
        <v>38</v>
      </c>
      <c r="I389" s="6">
        <v>24018354.460000001</v>
      </c>
      <c r="J389" s="2" t="s">
        <v>1282</v>
      </c>
      <c r="K389" s="2" t="s">
        <v>49</v>
      </c>
      <c r="L389" s="2" t="s">
        <v>578</v>
      </c>
      <c r="M389" s="8">
        <v>12.82</v>
      </c>
      <c r="N389" s="43">
        <v>46147</v>
      </c>
      <c r="O389" s="43">
        <v>46512</v>
      </c>
      <c r="P389" s="43" t="s">
        <v>316</v>
      </c>
      <c r="Q389" s="2" t="s">
        <v>1283</v>
      </c>
      <c r="R389" s="9">
        <v>0</v>
      </c>
      <c r="S389" s="10">
        <v>12.82</v>
      </c>
      <c r="T389" s="12">
        <v>75</v>
      </c>
      <c r="U389" s="12">
        <v>225</v>
      </c>
      <c r="V389" s="12">
        <v>146</v>
      </c>
    </row>
    <row r="390" spans="1:22" x14ac:dyDescent="0.25">
      <c r="A390" s="1" t="s">
        <v>1284</v>
      </c>
      <c r="B390" s="1" t="s">
        <v>2510</v>
      </c>
      <c r="C390" s="1" t="s">
        <v>24</v>
      </c>
      <c r="D390" s="1" t="s">
        <v>25</v>
      </c>
      <c r="E390" s="1" t="s">
        <v>26</v>
      </c>
      <c r="F390" s="1" t="s">
        <v>27</v>
      </c>
      <c r="G390" s="1" t="s">
        <v>43</v>
      </c>
      <c r="H390" s="1" t="s">
        <v>38</v>
      </c>
      <c r="I390" s="5">
        <v>1163003.78</v>
      </c>
      <c r="J390" s="1" t="s">
        <v>1285</v>
      </c>
      <c r="K390" s="1" t="s">
        <v>49</v>
      </c>
      <c r="L390" s="1" t="s">
        <v>32</v>
      </c>
      <c r="M390" s="7">
        <v>1.55</v>
      </c>
      <c r="N390" s="42">
        <v>45756</v>
      </c>
      <c r="O390" s="42">
        <v>45847</v>
      </c>
      <c r="P390" s="42" t="s">
        <v>316</v>
      </c>
      <c r="Q390" s="1" t="s">
        <v>1286</v>
      </c>
      <c r="R390" s="3">
        <v>0</v>
      </c>
      <c r="S390" s="4">
        <v>1.55</v>
      </c>
      <c r="T390" s="11">
        <v>5</v>
      </c>
      <c r="U390" s="11">
        <v>15</v>
      </c>
      <c r="V390" s="11">
        <v>20</v>
      </c>
    </row>
    <row r="391" spans="1:22" x14ac:dyDescent="0.25">
      <c r="A391" s="2" t="s">
        <v>1287</v>
      </c>
      <c r="B391" s="2" t="s">
        <v>2511</v>
      </c>
      <c r="C391" s="2" t="s">
        <v>24</v>
      </c>
      <c r="D391" s="2" t="s">
        <v>25</v>
      </c>
      <c r="E391" s="2" t="s">
        <v>26</v>
      </c>
      <c r="F391" s="2" t="s">
        <v>27</v>
      </c>
      <c r="G391" s="2" t="s">
        <v>37</v>
      </c>
      <c r="H391" s="2" t="s">
        <v>38</v>
      </c>
      <c r="I391" s="6">
        <v>17674432.199999999</v>
      </c>
      <c r="J391" s="2" t="s">
        <v>528</v>
      </c>
      <c r="K391" s="2" t="s">
        <v>56</v>
      </c>
      <c r="L391" s="2" t="s">
        <v>578</v>
      </c>
      <c r="M391" s="8">
        <v>5.5</v>
      </c>
      <c r="N391" s="43">
        <v>45754</v>
      </c>
      <c r="O391" s="43">
        <v>46241</v>
      </c>
      <c r="P391" s="43" t="s">
        <v>316</v>
      </c>
      <c r="Q391" s="2" t="s">
        <v>1288</v>
      </c>
      <c r="R391" s="9">
        <v>0</v>
      </c>
      <c r="S391" s="10">
        <v>5.5</v>
      </c>
      <c r="T391" s="12">
        <v>33</v>
      </c>
      <c r="U391" s="12">
        <v>99</v>
      </c>
      <c r="V391" s="12">
        <v>132</v>
      </c>
    </row>
    <row r="392" spans="1:22" x14ac:dyDescent="0.25">
      <c r="A392" s="1" t="s">
        <v>1289</v>
      </c>
      <c r="B392" s="1" t="s">
        <v>2512</v>
      </c>
      <c r="C392" s="1" t="s">
        <v>24</v>
      </c>
      <c r="D392" s="1" t="s">
        <v>25</v>
      </c>
      <c r="E392" s="1" t="s">
        <v>26</v>
      </c>
      <c r="F392" s="1" t="s">
        <v>27</v>
      </c>
      <c r="G392" s="1" t="s">
        <v>37</v>
      </c>
      <c r="H392" s="1" t="s">
        <v>38</v>
      </c>
      <c r="I392" s="5">
        <v>17813573.920000002</v>
      </c>
      <c r="J392" s="1" t="s">
        <v>966</v>
      </c>
      <c r="K392" s="1" t="s">
        <v>56</v>
      </c>
      <c r="L392" s="1" t="s">
        <v>32</v>
      </c>
      <c r="M392" s="7">
        <v>4.8979999999999997</v>
      </c>
      <c r="N392" s="42">
        <v>45750</v>
      </c>
      <c r="O392" s="42">
        <v>46056</v>
      </c>
      <c r="P392" s="42" t="s">
        <v>316</v>
      </c>
      <c r="Q392" s="1" t="s">
        <v>1290</v>
      </c>
      <c r="R392" s="3">
        <v>0</v>
      </c>
      <c r="S392" s="4">
        <v>4.9000000000000004</v>
      </c>
      <c r="T392" s="11">
        <v>29</v>
      </c>
      <c r="U392" s="11">
        <v>87</v>
      </c>
      <c r="V392" s="11">
        <v>116</v>
      </c>
    </row>
    <row r="393" spans="1:22" x14ac:dyDescent="0.25">
      <c r="A393" s="2" t="s">
        <v>1291</v>
      </c>
      <c r="B393" s="47" t="s">
        <v>2513</v>
      </c>
      <c r="C393" s="2" t="s">
        <v>24</v>
      </c>
      <c r="D393" s="2" t="s">
        <v>25</v>
      </c>
      <c r="E393" s="2" t="s">
        <v>26</v>
      </c>
      <c r="F393" s="2" t="s">
        <v>27</v>
      </c>
      <c r="G393" s="2" t="s">
        <v>43</v>
      </c>
      <c r="H393" s="2" t="s">
        <v>38</v>
      </c>
      <c r="I393" s="6">
        <v>16692612.75</v>
      </c>
      <c r="J393" s="2" t="s">
        <v>1292</v>
      </c>
      <c r="K393" s="2" t="s">
        <v>56</v>
      </c>
      <c r="L393" s="2" t="s">
        <v>578</v>
      </c>
      <c r="M393" s="8">
        <v>13.4</v>
      </c>
      <c r="N393" s="43">
        <v>45958</v>
      </c>
      <c r="O393" s="43">
        <v>46323</v>
      </c>
      <c r="P393" s="43" t="s">
        <v>316</v>
      </c>
      <c r="Q393" s="2" t="s">
        <v>1293</v>
      </c>
      <c r="R393" s="9">
        <v>0</v>
      </c>
      <c r="S393" s="10">
        <v>13.4</v>
      </c>
      <c r="T393" s="12">
        <v>43</v>
      </c>
      <c r="U393" s="12">
        <v>129</v>
      </c>
      <c r="V393" s="12">
        <v>172</v>
      </c>
    </row>
    <row r="394" spans="1:22" x14ac:dyDescent="0.25">
      <c r="A394" s="1" t="s">
        <v>1294</v>
      </c>
      <c r="B394" s="1" t="s">
        <v>2514</v>
      </c>
      <c r="C394" s="1" t="s">
        <v>24</v>
      </c>
      <c r="D394" s="1" t="s">
        <v>25</v>
      </c>
      <c r="E394" s="1" t="s">
        <v>26</v>
      </c>
      <c r="F394" s="1" t="s">
        <v>27</v>
      </c>
      <c r="G394" s="1" t="s">
        <v>37</v>
      </c>
      <c r="H394" s="1" t="s">
        <v>38</v>
      </c>
      <c r="I394" s="5">
        <v>7124032.9800000004</v>
      </c>
      <c r="J394" s="1" t="s">
        <v>365</v>
      </c>
      <c r="K394" s="1" t="s">
        <v>56</v>
      </c>
      <c r="L394" s="1" t="s">
        <v>32</v>
      </c>
      <c r="M394" s="7">
        <v>2.0750000000000002</v>
      </c>
      <c r="N394" s="42">
        <v>45756</v>
      </c>
      <c r="O394" s="42">
        <v>46000</v>
      </c>
      <c r="P394" s="42" t="s">
        <v>316</v>
      </c>
      <c r="Q394" s="1" t="s">
        <v>1295</v>
      </c>
      <c r="R394" s="3">
        <v>0</v>
      </c>
      <c r="S394" s="4">
        <v>2.08</v>
      </c>
      <c r="T394" s="11">
        <v>13</v>
      </c>
      <c r="U394" s="11">
        <v>39</v>
      </c>
      <c r="V394" s="11">
        <v>52</v>
      </c>
    </row>
    <row r="395" spans="1:22" x14ac:dyDescent="0.25">
      <c r="A395" s="2" t="s">
        <v>1296</v>
      </c>
      <c r="B395" s="2" t="s">
        <v>2515</v>
      </c>
      <c r="C395" s="2" t="s">
        <v>24</v>
      </c>
      <c r="D395" s="2" t="s">
        <v>25</v>
      </c>
      <c r="E395" s="2" t="s">
        <v>26</v>
      </c>
      <c r="F395" s="2" t="s">
        <v>27</v>
      </c>
      <c r="G395" s="2" t="s">
        <v>37</v>
      </c>
      <c r="H395" s="2" t="s">
        <v>38</v>
      </c>
      <c r="I395" s="6">
        <v>9643919.1899999995</v>
      </c>
      <c r="J395" s="2" t="s">
        <v>1136</v>
      </c>
      <c r="K395" s="2" t="s">
        <v>97</v>
      </c>
      <c r="L395" s="2" t="s">
        <v>32</v>
      </c>
      <c r="M395" s="8">
        <v>2.35</v>
      </c>
      <c r="N395" s="43">
        <v>45762</v>
      </c>
      <c r="O395" s="43">
        <v>46127</v>
      </c>
      <c r="P395" s="43" t="s">
        <v>316</v>
      </c>
      <c r="Q395" s="2" t="s">
        <v>1297</v>
      </c>
      <c r="R395" s="9">
        <v>0</v>
      </c>
      <c r="S395" s="10">
        <v>2.35</v>
      </c>
      <c r="T395" s="12">
        <v>14</v>
      </c>
      <c r="U395" s="12">
        <v>42</v>
      </c>
      <c r="V395" s="12">
        <v>56</v>
      </c>
    </row>
    <row r="396" spans="1:22" x14ac:dyDescent="0.25">
      <c r="A396" s="1" t="s">
        <v>1298</v>
      </c>
      <c r="B396" s="1" t="s">
        <v>1299</v>
      </c>
      <c r="C396" s="1" t="s">
        <v>24</v>
      </c>
      <c r="D396" s="1" t="s">
        <v>25</v>
      </c>
      <c r="E396" s="1" t="s">
        <v>26</v>
      </c>
      <c r="F396" s="1" t="s">
        <v>27</v>
      </c>
      <c r="G396" s="1" t="s">
        <v>37</v>
      </c>
      <c r="H396" s="1" t="s">
        <v>38</v>
      </c>
      <c r="I396" s="5">
        <v>2974809.7</v>
      </c>
      <c r="J396" s="1" t="s">
        <v>68</v>
      </c>
      <c r="K396" s="1" t="s">
        <v>56</v>
      </c>
      <c r="L396" s="1" t="s">
        <v>578</v>
      </c>
      <c r="M396" s="7">
        <v>3.55</v>
      </c>
      <c r="N396" s="42">
        <v>46156</v>
      </c>
      <c r="O396" s="42">
        <v>46340</v>
      </c>
      <c r="P396" s="42" t="s">
        <v>316</v>
      </c>
      <c r="Q396" s="1" t="s">
        <v>1300</v>
      </c>
      <c r="R396" s="3">
        <v>0</v>
      </c>
      <c r="S396" s="4">
        <v>3.55</v>
      </c>
      <c r="T396" s="11">
        <v>12</v>
      </c>
      <c r="U396" s="11">
        <v>34</v>
      </c>
      <c r="V396" s="11">
        <v>187</v>
      </c>
    </row>
    <row r="397" spans="1:22" x14ac:dyDescent="0.25">
      <c r="A397" s="2" t="s">
        <v>1301</v>
      </c>
      <c r="B397" s="2" t="s">
        <v>2516</v>
      </c>
      <c r="C397" s="2" t="s">
        <v>24</v>
      </c>
      <c r="D397" s="2" t="s">
        <v>25</v>
      </c>
      <c r="E397" s="2" t="s">
        <v>26</v>
      </c>
      <c r="F397" s="2" t="s">
        <v>27</v>
      </c>
      <c r="G397" s="2" t="s">
        <v>43</v>
      </c>
      <c r="H397" s="2" t="s">
        <v>38</v>
      </c>
      <c r="I397" s="6">
        <v>13237717.529999999</v>
      </c>
      <c r="J397" s="2" t="s">
        <v>68</v>
      </c>
      <c r="K397" s="2" t="s">
        <v>56</v>
      </c>
      <c r="L397" s="2" t="s">
        <v>32</v>
      </c>
      <c r="M397" s="8">
        <v>16.37</v>
      </c>
      <c r="N397" s="43">
        <v>45772</v>
      </c>
      <c r="O397" s="43">
        <v>46137</v>
      </c>
      <c r="P397" s="43" t="s">
        <v>316</v>
      </c>
      <c r="Q397" s="2" t="s">
        <v>1302</v>
      </c>
      <c r="R397" s="9">
        <v>0</v>
      </c>
      <c r="S397" s="10">
        <v>16.37</v>
      </c>
      <c r="T397" s="12">
        <v>52</v>
      </c>
      <c r="U397" s="12">
        <v>156</v>
      </c>
      <c r="V397" s="12">
        <v>208</v>
      </c>
    </row>
    <row r="398" spans="1:22" x14ac:dyDescent="0.25">
      <c r="A398" s="1" t="s">
        <v>1303</v>
      </c>
      <c r="B398" s="1" t="s">
        <v>2517</v>
      </c>
      <c r="C398" s="1" t="s">
        <v>24</v>
      </c>
      <c r="D398" s="1" t="s">
        <v>25</v>
      </c>
      <c r="E398" s="1" t="s">
        <v>26</v>
      </c>
      <c r="F398" s="1" t="s">
        <v>27</v>
      </c>
      <c r="G398" s="1" t="s">
        <v>43</v>
      </c>
      <c r="H398" s="1" t="s">
        <v>38</v>
      </c>
      <c r="I398" s="5">
        <v>13263406.289999999</v>
      </c>
      <c r="J398" s="1" t="s">
        <v>1304</v>
      </c>
      <c r="K398" s="1" t="s">
        <v>56</v>
      </c>
      <c r="L398" s="1" t="s">
        <v>32</v>
      </c>
      <c r="M398" s="7">
        <v>7.4</v>
      </c>
      <c r="N398" s="42">
        <v>45754</v>
      </c>
      <c r="O398" s="42">
        <v>46088</v>
      </c>
      <c r="P398" s="42" t="s">
        <v>316</v>
      </c>
      <c r="Q398" s="1" t="s">
        <v>1305</v>
      </c>
      <c r="R398" s="3">
        <v>0</v>
      </c>
      <c r="S398" s="4">
        <v>7.4</v>
      </c>
      <c r="T398" s="11">
        <v>24</v>
      </c>
      <c r="U398" s="11">
        <v>72</v>
      </c>
      <c r="V398" s="11">
        <v>96</v>
      </c>
    </row>
    <row r="399" spans="1:22" x14ac:dyDescent="0.25">
      <c r="A399" s="2" t="s">
        <v>1306</v>
      </c>
      <c r="B399" s="2" t="s">
        <v>2518</v>
      </c>
      <c r="C399" s="2" t="s">
        <v>24</v>
      </c>
      <c r="D399" s="2" t="s">
        <v>25</v>
      </c>
      <c r="E399" s="2" t="s">
        <v>26</v>
      </c>
      <c r="F399" s="2" t="s">
        <v>27</v>
      </c>
      <c r="G399" s="2" t="s">
        <v>37</v>
      </c>
      <c r="H399" s="2" t="s">
        <v>38</v>
      </c>
      <c r="I399" s="6">
        <v>37628908.649999999</v>
      </c>
      <c r="J399" s="2" t="s">
        <v>83</v>
      </c>
      <c r="K399" s="2" t="s">
        <v>80</v>
      </c>
      <c r="L399" s="2" t="s">
        <v>578</v>
      </c>
      <c r="M399" s="8">
        <v>15.5</v>
      </c>
      <c r="N399" s="43">
        <v>45764</v>
      </c>
      <c r="O399" s="43">
        <v>46312</v>
      </c>
      <c r="P399" s="43" t="s">
        <v>316</v>
      </c>
      <c r="Q399" s="2" t="s">
        <v>1307</v>
      </c>
      <c r="R399" s="9">
        <v>0</v>
      </c>
      <c r="S399" s="10">
        <v>15.5</v>
      </c>
      <c r="T399" s="12">
        <v>91</v>
      </c>
      <c r="U399" s="12">
        <v>273</v>
      </c>
      <c r="V399" s="12">
        <v>364</v>
      </c>
    </row>
    <row r="400" spans="1:22" x14ac:dyDescent="0.25">
      <c r="A400" s="1" t="s">
        <v>1308</v>
      </c>
      <c r="B400" s="1" t="s">
        <v>2519</v>
      </c>
      <c r="C400" s="1" t="s">
        <v>24</v>
      </c>
      <c r="D400" s="1" t="s">
        <v>25</v>
      </c>
      <c r="E400" s="1" t="s">
        <v>26</v>
      </c>
      <c r="F400" s="1" t="s">
        <v>27</v>
      </c>
      <c r="G400" s="1" t="s">
        <v>43</v>
      </c>
      <c r="H400" s="1" t="s">
        <v>38</v>
      </c>
      <c r="I400" s="5">
        <v>16949242.440000001</v>
      </c>
      <c r="J400" s="1" t="s">
        <v>936</v>
      </c>
      <c r="K400" s="1" t="s">
        <v>80</v>
      </c>
      <c r="L400" s="1" t="s">
        <v>32</v>
      </c>
      <c r="M400" s="7">
        <v>19.649999999999999</v>
      </c>
      <c r="N400" s="42">
        <v>45750</v>
      </c>
      <c r="O400" s="42">
        <v>46176</v>
      </c>
      <c r="P400" s="42" t="s">
        <v>316</v>
      </c>
      <c r="Q400" s="1" t="s">
        <v>1309</v>
      </c>
      <c r="R400" s="3">
        <v>0</v>
      </c>
      <c r="S400" s="4">
        <v>19.649999999999999</v>
      </c>
      <c r="T400" s="11">
        <v>62</v>
      </c>
      <c r="U400" s="11">
        <v>186</v>
      </c>
      <c r="V400" s="11">
        <v>248</v>
      </c>
    </row>
    <row r="401" spans="1:22" x14ac:dyDescent="0.25">
      <c r="A401" s="2" t="s">
        <v>1310</v>
      </c>
      <c r="B401" s="2" t="s">
        <v>1311</v>
      </c>
      <c r="C401" s="2" t="s">
        <v>24</v>
      </c>
      <c r="D401" s="2" t="s">
        <v>25</v>
      </c>
      <c r="E401" s="2" t="s">
        <v>26</v>
      </c>
      <c r="F401" s="2" t="s">
        <v>27</v>
      </c>
      <c r="G401" s="2" t="s">
        <v>37</v>
      </c>
      <c r="H401" s="2" t="s">
        <v>38</v>
      </c>
      <c r="I401" s="6">
        <v>54989303.700000003</v>
      </c>
      <c r="J401" s="2" t="s">
        <v>1312</v>
      </c>
      <c r="K401" s="2" t="s">
        <v>80</v>
      </c>
      <c r="L401" s="2" t="s">
        <v>578</v>
      </c>
      <c r="M401" s="8">
        <v>19.395</v>
      </c>
      <c r="N401" s="43">
        <v>46147</v>
      </c>
      <c r="O401" s="43">
        <v>46604</v>
      </c>
      <c r="P401" s="43" t="s">
        <v>316</v>
      </c>
      <c r="Q401" s="2" t="s">
        <v>1313</v>
      </c>
      <c r="R401" s="9">
        <v>0</v>
      </c>
      <c r="S401" s="10">
        <v>19.395</v>
      </c>
      <c r="T401" s="12">
        <v>114</v>
      </c>
      <c r="U401" s="12">
        <v>341</v>
      </c>
      <c r="V401" s="12">
        <v>208</v>
      </c>
    </row>
    <row r="402" spans="1:22" x14ac:dyDescent="0.25">
      <c r="A402" s="1" t="s">
        <v>1314</v>
      </c>
      <c r="B402" s="1" t="s">
        <v>1315</v>
      </c>
      <c r="C402" s="1" t="s">
        <v>24</v>
      </c>
      <c r="D402" s="1" t="s">
        <v>25</v>
      </c>
      <c r="E402" s="1" t="s">
        <v>26</v>
      </c>
      <c r="F402" s="1" t="s">
        <v>27</v>
      </c>
      <c r="G402" s="1" t="s">
        <v>37</v>
      </c>
      <c r="H402" s="1" t="s">
        <v>38</v>
      </c>
      <c r="I402" s="5">
        <v>60526478.780000001</v>
      </c>
      <c r="J402" s="1" t="s">
        <v>1316</v>
      </c>
      <c r="K402" s="1" t="s">
        <v>80</v>
      </c>
      <c r="L402" s="1" t="s">
        <v>578</v>
      </c>
      <c r="M402" s="7">
        <v>20.92</v>
      </c>
      <c r="N402" s="42">
        <v>46147</v>
      </c>
      <c r="O402" s="42">
        <v>46604</v>
      </c>
      <c r="P402" s="42" t="s">
        <v>316</v>
      </c>
      <c r="Q402" s="1" t="s">
        <v>1317</v>
      </c>
      <c r="R402" s="3">
        <v>0</v>
      </c>
      <c r="S402" s="4">
        <v>20.92</v>
      </c>
      <c r="T402" s="11">
        <v>123</v>
      </c>
      <c r="U402" s="11">
        <v>368</v>
      </c>
      <c r="V402" s="11">
        <v>48</v>
      </c>
    </row>
    <row r="403" spans="1:22" x14ac:dyDescent="0.25">
      <c r="A403" s="2" t="s">
        <v>1318</v>
      </c>
      <c r="B403" s="2" t="s">
        <v>2520</v>
      </c>
      <c r="C403" s="2" t="s">
        <v>24</v>
      </c>
      <c r="D403" s="2" t="s">
        <v>25</v>
      </c>
      <c r="E403" s="2" t="s">
        <v>26</v>
      </c>
      <c r="F403" s="2" t="s">
        <v>27</v>
      </c>
      <c r="G403" s="2" t="s">
        <v>43</v>
      </c>
      <c r="H403" s="2" t="s">
        <v>38</v>
      </c>
      <c r="I403" s="6">
        <v>3081516.28</v>
      </c>
      <c r="J403" s="2" t="s">
        <v>936</v>
      </c>
      <c r="K403" s="2" t="s">
        <v>80</v>
      </c>
      <c r="L403" s="2" t="s">
        <v>32</v>
      </c>
      <c r="M403" s="8">
        <v>3.44</v>
      </c>
      <c r="N403" s="43">
        <v>45764</v>
      </c>
      <c r="O403" s="43">
        <v>45947</v>
      </c>
      <c r="P403" s="43" t="s">
        <v>316</v>
      </c>
      <c r="Q403" s="2" t="s">
        <v>1319</v>
      </c>
      <c r="R403" s="9">
        <v>0</v>
      </c>
      <c r="S403" s="10">
        <v>3.44</v>
      </c>
      <c r="T403" s="12">
        <v>11</v>
      </c>
      <c r="U403" s="12">
        <v>33</v>
      </c>
      <c r="V403" s="12">
        <v>44</v>
      </c>
    </row>
    <row r="404" spans="1:22" x14ac:dyDescent="0.25">
      <c r="A404" s="1" t="s">
        <v>1320</v>
      </c>
      <c r="B404" s="1" t="s">
        <v>1321</v>
      </c>
      <c r="C404" s="1" t="s">
        <v>24</v>
      </c>
      <c r="D404" s="1" t="s">
        <v>25</v>
      </c>
      <c r="E404" s="1" t="s">
        <v>26</v>
      </c>
      <c r="F404" s="1" t="s">
        <v>27</v>
      </c>
      <c r="G404" s="1" t="s">
        <v>37</v>
      </c>
      <c r="H404" s="1" t="s">
        <v>38</v>
      </c>
      <c r="I404" s="5">
        <v>27622832.510000002</v>
      </c>
      <c r="J404" s="1" t="s">
        <v>1322</v>
      </c>
      <c r="K404" s="1" t="s">
        <v>45</v>
      </c>
      <c r="L404" s="1" t="s">
        <v>578</v>
      </c>
      <c r="M404" s="7">
        <v>12.6</v>
      </c>
      <c r="N404" s="42">
        <v>46147</v>
      </c>
      <c r="O404" s="42">
        <v>46512</v>
      </c>
      <c r="P404" s="42" t="s">
        <v>316</v>
      </c>
      <c r="Q404" s="1" t="s">
        <v>1323</v>
      </c>
      <c r="R404" s="3">
        <v>0</v>
      </c>
      <c r="S404" s="4">
        <v>12.6</v>
      </c>
      <c r="T404" s="11">
        <v>74</v>
      </c>
      <c r="U404" s="11">
        <v>222</v>
      </c>
      <c r="V404" s="11">
        <v>491</v>
      </c>
    </row>
    <row r="405" spans="1:22" x14ac:dyDescent="0.25">
      <c r="A405" s="2" t="s">
        <v>1324</v>
      </c>
      <c r="B405" s="2" t="s">
        <v>2521</v>
      </c>
      <c r="C405" s="2" t="s">
        <v>24</v>
      </c>
      <c r="D405" s="2" t="s">
        <v>25</v>
      </c>
      <c r="E405" s="2" t="s">
        <v>26</v>
      </c>
      <c r="F405" s="2" t="s">
        <v>27</v>
      </c>
      <c r="G405" s="2" t="s">
        <v>43</v>
      </c>
      <c r="H405" s="2" t="s">
        <v>38</v>
      </c>
      <c r="I405" s="6">
        <v>19564627.309999999</v>
      </c>
      <c r="J405" s="2" t="s">
        <v>1325</v>
      </c>
      <c r="K405" s="2" t="s">
        <v>87</v>
      </c>
      <c r="L405" s="2" t="s">
        <v>32</v>
      </c>
      <c r="M405" s="8">
        <v>23.75</v>
      </c>
      <c r="N405" s="43">
        <v>45762</v>
      </c>
      <c r="O405" s="43">
        <v>46127</v>
      </c>
      <c r="P405" s="43" t="s">
        <v>316</v>
      </c>
      <c r="Q405" s="2" t="s">
        <v>1326</v>
      </c>
      <c r="R405" s="9">
        <v>0</v>
      </c>
      <c r="S405" s="10">
        <v>23.75</v>
      </c>
      <c r="T405" s="12">
        <v>75</v>
      </c>
      <c r="U405" s="12">
        <v>225</v>
      </c>
      <c r="V405" s="12">
        <v>300</v>
      </c>
    </row>
    <row r="406" spans="1:22" x14ac:dyDescent="0.25">
      <c r="A406" s="1" t="s">
        <v>1327</v>
      </c>
      <c r="B406" s="1" t="s">
        <v>2522</v>
      </c>
      <c r="C406" s="1" t="s">
        <v>24</v>
      </c>
      <c r="D406" s="1" t="s">
        <v>25</v>
      </c>
      <c r="E406" s="1" t="s">
        <v>26</v>
      </c>
      <c r="F406" s="1" t="s">
        <v>27</v>
      </c>
      <c r="G406" s="1" t="s">
        <v>37</v>
      </c>
      <c r="H406" s="1" t="s">
        <v>38</v>
      </c>
      <c r="I406" s="5">
        <v>9599516.9900000002</v>
      </c>
      <c r="J406" s="1" t="s">
        <v>897</v>
      </c>
      <c r="K406" s="1" t="s">
        <v>87</v>
      </c>
      <c r="L406" s="1" t="s">
        <v>32</v>
      </c>
      <c r="M406" s="7">
        <v>4.9400000000000004</v>
      </c>
      <c r="N406" s="42">
        <v>45772</v>
      </c>
      <c r="O406" s="42">
        <v>46016</v>
      </c>
      <c r="P406" s="42" t="s">
        <v>316</v>
      </c>
      <c r="Q406" s="1" t="s">
        <v>1328</v>
      </c>
      <c r="R406" s="3">
        <v>0</v>
      </c>
      <c r="S406" s="4">
        <v>4.9400000000000004</v>
      </c>
      <c r="T406" s="11">
        <v>29</v>
      </c>
      <c r="U406" s="11">
        <v>87</v>
      </c>
      <c r="V406" s="11">
        <v>116</v>
      </c>
    </row>
    <row r="407" spans="1:22" x14ac:dyDescent="0.25">
      <c r="A407" s="2" t="s">
        <v>1329</v>
      </c>
      <c r="B407" s="2" t="s">
        <v>2523</v>
      </c>
      <c r="C407" s="2" t="s">
        <v>24</v>
      </c>
      <c r="D407" s="2" t="s">
        <v>25</v>
      </c>
      <c r="E407" s="2" t="s">
        <v>26</v>
      </c>
      <c r="F407" s="2" t="s">
        <v>27</v>
      </c>
      <c r="G407" s="2" t="s">
        <v>43</v>
      </c>
      <c r="H407" s="2" t="s">
        <v>38</v>
      </c>
      <c r="I407" s="6">
        <v>2887671.65</v>
      </c>
      <c r="J407" s="2" t="s">
        <v>673</v>
      </c>
      <c r="K407" s="2" t="s">
        <v>87</v>
      </c>
      <c r="L407" s="2" t="s">
        <v>578</v>
      </c>
      <c r="M407" s="8">
        <v>2.8</v>
      </c>
      <c r="N407" s="43">
        <v>45772</v>
      </c>
      <c r="O407" s="43">
        <v>46290</v>
      </c>
      <c r="P407" s="43" t="s">
        <v>316</v>
      </c>
      <c r="Q407" s="2" t="s">
        <v>1330</v>
      </c>
      <c r="R407" s="9">
        <v>0</v>
      </c>
      <c r="S407" s="10">
        <v>2.8</v>
      </c>
      <c r="T407" s="12">
        <v>9</v>
      </c>
      <c r="U407" s="12">
        <v>27</v>
      </c>
      <c r="V407" s="12">
        <v>36</v>
      </c>
    </row>
    <row r="408" spans="1:22" x14ac:dyDescent="0.25">
      <c r="A408" s="1" t="s">
        <v>1331</v>
      </c>
      <c r="B408" s="1" t="s">
        <v>2524</v>
      </c>
      <c r="C408" s="1" t="s">
        <v>24</v>
      </c>
      <c r="D408" s="1" t="s">
        <v>25</v>
      </c>
      <c r="E408" s="1" t="s">
        <v>26</v>
      </c>
      <c r="F408" s="1" t="s">
        <v>27</v>
      </c>
      <c r="G408" s="1" t="s">
        <v>43</v>
      </c>
      <c r="H408" s="1" t="s">
        <v>38</v>
      </c>
      <c r="I408" s="5">
        <v>6084731.5700000003</v>
      </c>
      <c r="J408" s="1" t="s">
        <v>1332</v>
      </c>
      <c r="K408" s="1" t="s">
        <v>87</v>
      </c>
      <c r="L408" s="1" t="s">
        <v>32</v>
      </c>
      <c r="M408" s="7">
        <v>1.478</v>
      </c>
      <c r="N408" s="42">
        <v>45316</v>
      </c>
      <c r="O408" s="42">
        <v>45682</v>
      </c>
      <c r="P408" s="42" t="s">
        <v>316</v>
      </c>
      <c r="Q408" s="1" t="s">
        <v>1333</v>
      </c>
      <c r="R408" s="3">
        <v>0</v>
      </c>
      <c r="S408" s="4">
        <v>1.48</v>
      </c>
      <c r="T408" s="11">
        <v>5</v>
      </c>
      <c r="U408" s="11">
        <v>15</v>
      </c>
      <c r="V408" s="11">
        <v>20</v>
      </c>
    </row>
    <row r="409" spans="1:22" x14ac:dyDescent="0.25">
      <c r="A409" s="2" t="s">
        <v>1334</v>
      </c>
      <c r="B409" s="2" t="s">
        <v>2525</v>
      </c>
      <c r="C409" s="2" t="s">
        <v>24</v>
      </c>
      <c r="D409" s="2" t="s">
        <v>25</v>
      </c>
      <c r="E409" s="2" t="s">
        <v>26</v>
      </c>
      <c r="F409" s="2" t="s">
        <v>27</v>
      </c>
      <c r="G409" s="2" t="s">
        <v>37</v>
      </c>
      <c r="H409" s="2" t="s">
        <v>38</v>
      </c>
      <c r="I409" s="6">
        <v>11551956.550000001</v>
      </c>
      <c r="J409" s="2" t="s">
        <v>1335</v>
      </c>
      <c r="K409" s="2" t="s">
        <v>87</v>
      </c>
      <c r="L409" s="2" t="s">
        <v>578</v>
      </c>
      <c r="M409" s="8">
        <v>6.02</v>
      </c>
      <c r="N409" s="43">
        <v>45786</v>
      </c>
      <c r="O409" s="43">
        <v>46335</v>
      </c>
      <c r="P409" s="43" t="s">
        <v>316</v>
      </c>
      <c r="Q409" s="2" t="s">
        <v>1336</v>
      </c>
      <c r="R409" s="9">
        <v>0</v>
      </c>
      <c r="S409" s="10">
        <v>6.02</v>
      </c>
      <c r="T409" s="12">
        <v>36</v>
      </c>
      <c r="U409" s="12">
        <v>108</v>
      </c>
      <c r="V409" s="12">
        <v>144</v>
      </c>
    </row>
    <row r="410" spans="1:22" x14ac:dyDescent="0.25">
      <c r="A410" s="1" t="s">
        <v>1337</v>
      </c>
      <c r="B410" s="1" t="s">
        <v>1338</v>
      </c>
      <c r="C410" s="1" t="s">
        <v>24</v>
      </c>
      <c r="D410" s="1" t="s">
        <v>25</v>
      </c>
      <c r="E410" s="1" t="s">
        <v>26</v>
      </c>
      <c r="F410" s="1" t="s">
        <v>27</v>
      </c>
      <c r="G410" s="1" t="s">
        <v>43</v>
      </c>
      <c r="H410" s="1" t="s">
        <v>38</v>
      </c>
      <c r="I410" s="5">
        <v>19297520.09</v>
      </c>
      <c r="J410" s="1" t="s">
        <v>414</v>
      </c>
      <c r="K410" s="1" t="s">
        <v>235</v>
      </c>
      <c r="L410" s="1" t="s">
        <v>578</v>
      </c>
      <c r="M410" s="7">
        <v>24</v>
      </c>
      <c r="N410" s="42">
        <v>46147</v>
      </c>
      <c r="O410" s="42">
        <v>46512</v>
      </c>
      <c r="P410" s="42" t="s">
        <v>316</v>
      </c>
      <c r="Q410" s="1" t="s">
        <v>1339</v>
      </c>
      <c r="R410" s="3">
        <v>0</v>
      </c>
      <c r="S410" s="4">
        <v>24</v>
      </c>
      <c r="T410" s="11">
        <v>76</v>
      </c>
      <c r="U410" s="11">
        <v>227</v>
      </c>
      <c r="V410" s="11">
        <v>303</v>
      </c>
    </row>
    <row r="411" spans="1:22" x14ac:dyDescent="0.25">
      <c r="A411" s="2" t="s">
        <v>1340</v>
      </c>
      <c r="B411" s="2" t="s">
        <v>2526</v>
      </c>
      <c r="C411" s="2" t="s">
        <v>24</v>
      </c>
      <c r="D411" s="2" t="s">
        <v>25</v>
      </c>
      <c r="E411" s="2" t="s">
        <v>26</v>
      </c>
      <c r="F411" s="2" t="s">
        <v>27</v>
      </c>
      <c r="G411" s="2" t="s">
        <v>37</v>
      </c>
      <c r="H411" s="2" t="s">
        <v>38</v>
      </c>
      <c r="I411" s="6">
        <v>11396525.42</v>
      </c>
      <c r="J411" s="2" t="s">
        <v>1341</v>
      </c>
      <c r="K411" s="2" t="s">
        <v>97</v>
      </c>
      <c r="L411" s="2" t="s">
        <v>578</v>
      </c>
      <c r="M411" s="8">
        <v>6.64</v>
      </c>
      <c r="N411" s="43">
        <v>45763</v>
      </c>
      <c r="O411" s="43">
        <v>46128</v>
      </c>
      <c r="P411" s="43" t="s">
        <v>316</v>
      </c>
      <c r="Q411" s="2" t="s">
        <v>1342</v>
      </c>
      <c r="R411" s="9">
        <v>0</v>
      </c>
      <c r="S411" s="10">
        <v>6.64</v>
      </c>
      <c r="T411" s="12">
        <v>39</v>
      </c>
      <c r="U411" s="12">
        <v>117</v>
      </c>
      <c r="V411" s="12">
        <v>156</v>
      </c>
    </row>
    <row r="412" spans="1:22" x14ac:dyDescent="0.25">
      <c r="A412" s="1" t="s">
        <v>1343</v>
      </c>
      <c r="B412" s="1" t="s">
        <v>1344</v>
      </c>
      <c r="C412" s="1" t="s">
        <v>24</v>
      </c>
      <c r="D412" s="1" t="s">
        <v>25</v>
      </c>
      <c r="E412" s="1" t="s">
        <v>26</v>
      </c>
      <c r="F412" s="1" t="s">
        <v>27</v>
      </c>
      <c r="G412" s="1" t="s">
        <v>37</v>
      </c>
      <c r="H412" s="1" t="s">
        <v>38</v>
      </c>
      <c r="I412" s="5">
        <v>23697210.940000001</v>
      </c>
      <c r="J412" s="1" t="s">
        <v>1345</v>
      </c>
      <c r="K412" s="1" t="s">
        <v>235</v>
      </c>
      <c r="L412" s="1" t="s">
        <v>578</v>
      </c>
      <c r="M412" s="7">
        <v>14.1</v>
      </c>
      <c r="N412" s="42">
        <v>46147</v>
      </c>
      <c r="O412" s="42">
        <v>46604</v>
      </c>
      <c r="P412" s="42" t="s">
        <v>316</v>
      </c>
      <c r="Q412" s="1" t="s">
        <v>1346</v>
      </c>
      <c r="R412" s="3">
        <v>0</v>
      </c>
      <c r="S412" s="4">
        <v>14.100000000000001</v>
      </c>
      <c r="T412" s="11">
        <v>83</v>
      </c>
      <c r="U412" s="11">
        <v>248</v>
      </c>
      <c r="V412" s="11">
        <v>164</v>
      </c>
    </row>
    <row r="413" spans="1:22" x14ac:dyDescent="0.25">
      <c r="A413" s="2" t="s">
        <v>1347</v>
      </c>
      <c r="B413" s="2" t="s">
        <v>2527</v>
      </c>
      <c r="C413" s="2" t="s">
        <v>24</v>
      </c>
      <c r="D413" s="2" t="s">
        <v>25</v>
      </c>
      <c r="E413" s="2" t="s">
        <v>26</v>
      </c>
      <c r="F413" s="2" t="s">
        <v>27</v>
      </c>
      <c r="G413" s="2" t="s">
        <v>43</v>
      </c>
      <c r="H413" s="2" t="s">
        <v>38</v>
      </c>
      <c r="I413" s="6">
        <v>10384651.220000001</v>
      </c>
      <c r="J413" s="2" t="s">
        <v>1348</v>
      </c>
      <c r="K413" s="2" t="s">
        <v>105</v>
      </c>
      <c r="L413" s="2" t="s">
        <v>578</v>
      </c>
      <c r="M413" s="8">
        <v>12.9</v>
      </c>
      <c r="N413" s="43">
        <v>45758</v>
      </c>
      <c r="O413" s="43">
        <v>46488</v>
      </c>
      <c r="P413" s="43" t="s">
        <v>316</v>
      </c>
      <c r="Q413" s="2" t="s">
        <v>1349</v>
      </c>
      <c r="R413" s="9">
        <v>0</v>
      </c>
      <c r="S413" s="10">
        <v>12.9</v>
      </c>
      <c r="T413" s="12">
        <v>41</v>
      </c>
      <c r="U413" s="12">
        <v>123</v>
      </c>
      <c r="V413" s="12">
        <v>164</v>
      </c>
    </row>
    <row r="414" spans="1:22" x14ac:dyDescent="0.25">
      <c r="A414" s="1" t="s">
        <v>1350</v>
      </c>
      <c r="B414" s="1" t="s">
        <v>2528</v>
      </c>
      <c r="C414" s="1" t="s">
        <v>24</v>
      </c>
      <c r="D414" s="1" t="s">
        <v>25</v>
      </c>
      <c r="E414" s="1" t="s">
        <v>26</v>
      </c>
      <c r="F414" s="1" t="s">
        <v>27</v>
      </c>
      <c r="G414" s="1" t="s">
        <v>43</v>
      </c>
      <c r="H414" s="1" t="s">
        <v>38</v>
      </c>
      <c r="I414" s="5">
        <v>11091421.439999999</v>
      </c>
      <c r="J414" s="1" t="s">
        <v>1351</v>
      </c>
      <c r="K414" s="1" t="s">
        <v>105</v>
      </c>
      <c r="L414" s="1" t="s">
        <v>578</v>
      </c>
      <c r="M414" s="7">
        <v>13</v>
      </c>
      <c r="N414" s="42">
        <v>45762</v>
      </c>
      <c r="O414" s="42">
        <v>46310</v>
      </c>
      <c r="P414" s="42" t="s">
        <v>316</v>
      </c>
      <c r="Q414" s="1" t="s">
        <v>1352</v>
      </c>
      <c r="R414" s="3">
        <v>0</v>
      </c>
      <c r="S414" s="4">
        <v>13</v>
      </c>
      <c r="T414" s="11">
        <v>41</v>
      </c>
      <c r="U414" s="11">
        <v>123</v>
      </c>
      <c r="V414" s="11">
        <v>164</v>
      </c>
    </row>
    <row r="415" spans="1:22" x14ac:dyDescent="0.25">
      <c r="A415" s="2" t="s">
        <v>1353</v>
      </c>
      <c r="B415" s="2" t="s">
        <v>2529</v>
      </c>
      <c r="C415" s="2" t="s">
        <v>24</v>
      </c>
      <c r="D415" s="2" t="s">
        <v>25</v>
      </c>
      <c r="E415" s="2" t="s">
        <v>26</v>
      </c>
      <c r="F415" s="2" t="s">
        <v>27</v>
      </c>
      <c r="G415" s="2" t="s">
        <v>43</v>
      </c>
      <c r="H415" s="2" t="s">
        <v>38</v>
      </c>
      <c r="I415" s="6">
        <v>12484525.119999999</v>
      </c>
      <c r="J415" s="2" t="s">
        <v>1354</v>
      </c>
      <c r="K415" s="2" t="s">
        <v>105</v>
      </c>
      <c r="L415" s="2" t="s">
        <v>32</v>
      </c>
      <c r="M415" s="8">
        <v>10.25</v>
      </c>
      <c r="N415" s="43">
        <v>45762</v>
      </c>
      <c r="O415" s="43">
        <v>46127</v>
      </c>
      <c r="P415" s="43" t="s">
        <v>316</v>
      </c>
      <c r="Q415" s="2" t="s">
        <v>1355</v>
      </c>
      <c r="R415" s="9">
        <v>0</v>
      </c>
      <c r="S415" s="10">
        <v>10.25</v>
      </c>
      <c r="T415" s="12">
        <v>33</v>
      </c>
      <c r="U415" s="12">
        <v>99</v>
      </c>
      <c r="V415" s="12">
        <v>132</v>
      </c>
    </row>
    <row r="416" spans="1:22" x14ac:dyDescent="0.25">
      <c r="A416" s="1" t="s">
        <v>1356</v>
      </c>
      <c r="B416" s="1" t="s">
        <v>2530</v>
      </c>
      <c r="C416" s="1" t="s">
        <v>24</v>
      </c>
      <c r="D416" s="1" t="s">
        <v>25</v>
      </c>
      <c r="E416" s="1" t="s">
        <v>26</v>
      </c>
      <c r="F416" s="1" t="s">
        <v>27</v>
      </c>
      <c r="G416" s="1" t="s">
        <v>43</v>
      </c>
      <c r="H416" s="1" t="s">
        <v>38</v>
      </c>
      <c r="I416" s="5">
        <v>4695635.16</v>
      </c>
      <c r="J416" s="1" t="s">
        <v>1357</v>
      </c>
      <c r="K416" s="1" t="s">
        <v>105</v>
      </c>
      <c r="L416" s="1" t="s">
        <v>578</v>
      </c>
      <c r="M416" s="7">
        <v>10.7</v>
      </c>
      <c r="N416" s="42">
        <v>45762</v>
      </c>
      <c r="O416" s="42">
        <v>46402</v>
      </c>
      <c r="P416" s="42" t="s">
        <v>316</v>
      </c>
      <c r="Q416" s="1" t="s">
        <v>1358</v>
      </c>
      <c r="R416" s="3">
        <v>0</v>
      </c>
      <c r="S416" s="4">
        <v>10.7</v>
      </c>
      <c r="T416" s="11">
        <v>34</v>
      </c>
      <c r="U416" s="11">
        <v>102</v>
      </c>
      <c r="V416" s="11">
        <v>136</v>
      </c>
    </row>
    <row r="417" spans="1:22" x14ac:dyDescent="0.25">
      <c r="A417" s="2" t="s">
        <v>1359</v>
      </c>
      <c r="B417" s="2" t="s">
        <v>2531</v>
      </c>
      <c r="C417" s="2" t="s">
        <v>24</v>
      </c>
      <c r="D417" s="2" t="s">
        <v>25</v>
      </c>
      <c r="E417" s="2" t="s">
        <v>26</v>
      </c>
      <c r="F417" s="2" t="s">
        <v>27</v>
      </c>
      <c r="G417" s="2" t="s">
        <v>37</v>
      </c>
      <c r="H417" s="2" t="s">
        <v>38</v>
      </c>
      <c r="I417" s="6">
        <v>34638812.719999999</v>
      </c>
      <c r="J417" s="2" t="s">
        <v>1360</v>
      </c>
      <c r="K417" s="2" t="s">
        <v>105</v>
      </c>
      <c r="L417" s="2" t="s">
        <v>578</v>
      </c>
      <c r="M417" s="8">
        <v>9</v>
      </c>
      <c r="N417" s="43">
        <v>45316</v>
      </c>
      <c r="O417" s="43">
        <v>46290</v>
      </c>
      <c r="P417" s="43" t="s">
        <v>316</v>
      </c>
      <c r="Q417" s="2" t="s">
        <v>1361</v>
      </c>
      <c r="R417" s="9">
        <v>0</v>
      </c>
      <c r="S417" s="10">
        <v>9</v>
      </c>
      <c r="T417" s="12">
        <v>53</v>
      </c>
      <c r="U417" s="12">
        <v>159</v>
      </c>
      <c r="V417" s="12">
        <v>212</v>
      </c>
    </row>
    <row r="418" spans="1:22" x14ac:dyDescent="0.25">
      <c r="A418" s="1" t="s">
        <v>1362</v>
      </c>
      <c r="B418" s="1" t="s">
        <v>2532</v>
      </c>
      <c r="C418" s="1" t="s">
        <v>24</v>
      </c>
      <c r="D418" s="1" t="s">
        <v>25</v>
      </c>
      <c r="E418" s="1" t="s">
        <v>26</v>
      </c>
      <c r="F418" s="1" t="s">
        <v>27</v>
      </c>
      <c r="G418" s="1" t="s">
        <v>43</v>
      </c>
      <c r="H418" s="1" t="s">
        <v>38</v>
      </c>
      <c r="I418" s="5">
        <v>16557268.949999999</v>
      </c>
      <c r="J418" s="1" t="s">
        <v>1363</v>
      </c>
      <c r="K418" s="1" t="s">
        <v>105</v>
      </c>
      <c r="L418" s="1" t="s">
        <v>578</v>
      </c>
      <c r="M418" s="7">
        <v>16.79</v>
      </c>
      <c r="N418" s="42">
        <v>45761</v>
      </c>
      <c r="O418" s="42">
        <v>46309</v>
      </c>
      <c r="P418" s="42" t="s">
        <v>316</v>
      </c>
      <c r="Q418" s="1" t="s">
        <v>1364</v>
      </c>
      <c r="R418" s="3">
        <v>0</v>
      </c>
      <c r="S418" s="4">
        <v>16.79</v>
      </c>
      <c r="T418" s="11">
        <v>53</v>
      </c>
      <c r="U418" s="11">
        <v>159</v>
      </c>
      <c r="V418" s="11">
        <v>212</v>
      </c>
    </row>
    <row r="419" spans="1:22" x14ac:dyDescent="0.25">
      <c r="A419" s="2" t="s">
        <v>2533</v>
      </c>
      <c r="B419" s="2" t="s">
        <v>2534</v>
      </c>
      <c r="C419" s="2" t="s">
        <v>24</v>
      </c>
      <c r="D419" s="2" t="s">
        <v>25</v>
      </c>
      <c r="E419" s="2" t="s">
        <v>26</v>
      </c>
      <c r="F419" s="2" t="s">
        <v>27</v>
      </c>
      <c r="G419" s="2" t="s">
        <v>37</v>
      </c>
      <c r="H419" s="2" t="s">
        <v>38</v>
      </c>
      <c r="I419" s="6">
        <v>51150031.799999997</v>
      </c>
      <c r="J419" s="2" t="s">
        <v>1365</v>
      </c>
      <c r="K419" s="2" t="s">
        <v>105</v>
      </c>
      <c r="L419" s="2" t="s">
        <v>578</v>
      </c>
      <c r="M419" s="8">
        <v>16.100000000000001</v>
      </c>
      <c r="N419" s="43">
        <v>45813</v>
      </c>
      <c r="O419" s="43">
        <v>46604</v>
      </c>
      <c r="P419" s="43" t="s">
        <v>316</v>
      </c>
      <c r="Q419" s="2" t="s">
        <v>1366</v>
      </c>
      <c r="R419" s="9">
        <v>0</v>
      </c>
      <c r="S419" s="10">
        <v>16.100000000000001</v>
      </c>
      <c r="T419" s="12">
        <v>95</v>
      </c>
      <c r="U419" s="12">
        <v>285</v>
      </c>
      <c r="V419" s="12">
        <v>380</v>
      </c>
    </row>
    <row r="420" spans="1:22" x14ac:dyDescent="0.25">
      <c r="A420" s="1" t="s">
        <v>1367</v>
      </c>
      <c r="B420" s="1" t="s">
        <v>2535</v>
      </c>
      <c r="C420" s="1" t="s">
        <v>24</v>
      </c>
      <c r="D420" s="1" t="s">
        <v>25</v>
      </c>
      <c r="E420" s="1" t="s">
        <v>26</v>
      </c>
      <c r="F420" s="1" t="s">
        <v>27</v>
      </c>
      <c r="G420" s="1" t="s">
        <v>37</v>
      </c>
      <c r="H420" s="1" t="s">
        <v>38</v>
      </c>
      <c r="I420" s="5">
        <v>8545268.4299999997</v>
      </c>
      <c r="J420" s="1" t="s">
        <v>1368</v>
      </c>
      <c r="K420" s="1" t="s">
        <v>105</v>
      </c>
      <c r="L420" s="1" t="s">
        <v>32</v>
      </c>
      <c r="M420" s="7">
        <v>1.5</v>
      </c>
      <c r="N420" s="42">
        <v>45772</v>
      </c>
      <c r="O420" s="42">
        <v>45955</v>
      </c>
      <c r="P420" s="42" t="s">
        <v>316</v>
      </c>
      <c r="Q420" s="1" t="s">
        <v>1369</v>
      </c>
      <c r="R420" s="3">
        <v>0</v>
      </c>
      <c r="S420" s="4">
        <v>1.5</v>
      </c>
      <c r="T420" s="11">
        <v>9</v>
      </c>
      <c r="U420" s="11">
        <v>27</v>
      </c>
      <c r="V420" s="11">
        <v>36</v>
      </c>
    </row>
    <row r="421" spans="1:22" x14ac:dyDescent="0.25">
      <c r="A421" s="2" t="s">
        <v>1370</v>
      </c>
      <c r="B421" s="2" t="s">
        <v>2536</v>
      </c>
      <c r="C421" s="2" t="s">
        <v>24</v>
      </c>
      <c r="D421" s="2" t="s">
        <v>25</v>
      </c>
      <c r="E421" s="2" t="s">
        <v>26</v>
      </c>
      <c r="F421" s="2" t="s">
        <v>27</v>
      </c>
      <c r="G421" s="2" t="s">
        <v>37</v>
      </c>
      <c r="H421" s="2" t="s">
        <v>38</v>
      </c>
      <c r="I421" s="6">
        <v>28342937.510000002</v>
      </c>
      <c r="J421" s="2" t="s">
        <v>1371</v>
      </c>
      <c r="K421" s="2" t="s">
        <v>105</v>
      </c>
      <c r="L421" s="2" t="s">
        <v>578</v>
      </c>
      <c r="M421" s="8">
        <v>10.53</v>
      </c>
      <c r="N421" s="43">
        <v>45762</v>
      </c>
      <c r="O421" s="43">
        <v>46127</v>
      </c>
      <c r="P421" s="43" t="s">
        <v>316</v>
      </c>
      <c r="Q421" s="2" t="s">
        <v>1372</v>
      </c>
      <c r="R421" s="9">
        <v>0</v>
      </c>
      <c r="S421" s="10">
        <v>10.53</v>
      </c>
      <c r="T421" s="12">
        <v>62</v>
      </c>
      <c r="U421" s="12">
        <v>186</v>
      </c>
      <c r="V421" s="12">
        <v>248</v>
      </c>
    </row>
    <row r="422" spans="1:22" x14ac:dyDescent="0.25">
      <c r="A422" s="1" t="s">
        <v>1373</v>
      </c>
      <c r="B422" s="1" t="s">
        <v>2537</v>
      </c>
      <c r="C422" s="1" t="s">
        <v>24</v>
      </c>
      <c r="D422" s="1" t="s">
        <v>25</v>
      </c>
      <c r="E422" s="1" t="s">
        <v>26</v>
      </c>
      <c r="F422" s="1" t="s">
        <v>27</v>
      </c>
      <c r="G422" s="1" t="s">
        <v>37</v>
      </c>
      <c r="H422" s="1" t="s">
        <v>38</v>
      </c>
      <c r="I422" s="5">
        <v>23307757.109999999</v>
      </c>
      <c r="J422" s="1" t="s">
        <v>1374</v>
      </c>
      <c r="K422" s="1" t="s">
        <v>105</v>
      </c>
      <c r="L422" s="1" t="s">
        <v>578</v>
      </c>
      <c r="M422" s="7">
        <v>10</v>
      </c>
      <c r="N422" s="42">
        <v>45772</v>
      </c>
      <c r="O422" s="42">
        <v>46290</v>
      </c>
      <c r="P422" s="42" t="s">
        <v>316</v>
      </c>
      <c r="Q422" s="1" t="s">
        <v>1375</v>
      </c>
      <c r="R422" s="3">
        <v>0</v>
      </c>
      <c r="S422" s="4">
        <v>10</v>
      </c>
      <c r="T422" s="11">
        <v>59</v>
      </c>
      <c r="U422" s="11">
        <v>177</v>
      </c>
      <c r="V422" s="11">
        <v>236</v>
      </c>
    </row>
    <row r="423" spans="1:22" x14ac:dyDescent="0.25">
      <c r="A423" s="2" t="s">
        <v>1376</v>
      </c>
      <c r="B423" s="2" t="s">
        <v>2538</v>
      </c>
      <c r="C423" s="2" t="s">
        <v>24</v>
      </c>
      <c r="D423" s="2" t="s">
        <v>25</v>
      </c>
      <c r="E423" s="2" t="s">
        <v>26</v>
      </c>
      <c r="F423" s="2" t="s">
        <v>27</v>
      </c>
      <c r="G423" s="2" t="s">
        <v>37</v>
      </c>
      <c r="H423" s="2" t="s">
        <v>38</v>
      </c>
      <c r="I423" s="6">
        <v>32845044.940000001</v>
      </c>
      <c r="J423" s="2" t="s">
        <v>1363</v>
      </c>
      <c r="K423" s="2" t="s">
        <v>105</v>
      </c>
      <c r="L423" s="2" t="s">
        <v>578</v>
      </c>
      <c r="M423" s="8">
        <v>7</v>
      </c>
      <c r="N423" s="43">
        <v>45955</v>
      </c>
      <c r="O423" s="43">
        <v>46320</v>
      </c>
      <c r="P423" s="43" t="s">
        <v>316</v>
      </c>
      <c r="Q423" s="2" t="s">
        <v>1377</v>
      </c>
      <c r="R423" s="9">
        <v>0</v>
      </c>
      <c r="S423" s="10">
        <v>7</v>
      </c>
      <c r="T423" s="12">
        <v>41</v>
      </c>
      <c r="U423" s="12">
        <v>123</v>
      </c>
      <c r="V423" s="12">
        <v>164</v>
      </c>
    </row>
    <row r="424" spans="1:22" x14ac:dyDescent="0.25">
      <c r="A424" s="1" t="s">
        <v>1378</v>
      </c>
      <c r="B424" s="1" t="s">
        <v>2539</v>
      </c>
      <c r="C424" s="1" t="s">
        <v>24</v>
      </c>
      <c r="D424" s="1" t="s">
        <v>25</v>
      </c>
      <c r="E424" s="1" t="s">
        <v>26</v>
      </c>
      <c r="F424" s="1" t="s">
        <v>27</v>
      </c>
      <c r="G424" s="1" t="s">
        <v>37</v>
      </c>
      <c r="H424" s="1" t="s">
        <v>38</v>
      </c>
      <c r="I424" s="5">
        <v>15798585</v>
      </c>
      <c r="J424" s="1" t="s">
        <v>1379</v>
      </c>
      <c r="K424" s="1" t="s">
        <v>105</v>
      </c>
      <c r="L424" s="1" t="s">
        <v>32</v>
      </c>
      <c r="M424" s="7">
        <v>5.1130000000000004</v>
      </c>
      <c r="N424" s="42">
        <v>45762</v>
      </c>
      <c r="O424" s="42">
        <v>46096</v>
      </c>
      <c r="P424" s="42" t="s">
        <v>316</v>
      </c>
      <c r="Q424" s="1" t="s">
        <v>1380</v>
      </c>
      <c r="R424" s="3">
        <v>0</v>
      </c>
      <c r="S424" s="4">
        <v>5.1100000000000003</v>
      </c>
      <c r="T424" s="11">
        <v>30</v>
      </c>
      <c r="U424" s="11">
        <v>90</v>
      </c>
      <c r="V424" s="11">
        <v>120</v>
      </c>
    </row>
    <row r="425" spans="1:22" x14ac:dyDescent="0.25">
      <c r="A425" s="2" t="s">
        <v>1381</v>
      </c>
      <c r="B425" s="2" t="s">
        <v>2540</v>
      </c>
      <c r="C425" s="2" t="s">
        <v>24</v>
      </c>
      <c r="D425" s="2" t="s">
        <v>25</v>
      </c>
      <c r="E425" s="2" t="s">
        <v>26</v>
      </c>
      <c r="F425" s="2" t="s">
        <v>27</v>
      </c>
      <c r="G425" s="2" t="s">
        <v>37</v>
      </c>
      <c r="H425" s="2" t="s">
        <v>38</v>
      </c>
      <c r="I425" s="6">
        <v>15970962.6</v>
      </c>
      <c r="J425" s="2" t="s">
        <v>1382</v>
      </c>
      <c r="K425" s="2" t="s">
        <v>105</v>
      </c>
      <c r="L425" s="2" t="s">
        <v>578</v>
      </c>
      <c r="M425" s="8">
        <v>4.5999999999999996</v>
      </c>
      <c r="N425" s="43">
        <v>45762</v>
      </c>
      <c r="O425" s="43">
        <v>46371</v>
      </c>
      <c r="P425" s="43" t="s">
        <v>316</v>
      </c>
      <c r="Q425" s="2" t="s">
        <v>1383</v>
      </c>
      <c r="R425" s="9">
        <v>0</v>
      </c>
      <c r="S425" s="10">
        <v>4.5999999999999996</v>
      </c>
      <c r="T425" s="12">
        <v>27</v>
      </c>
      <c r="U425" s="12">
        <v>81</v>
      </c>
      <c r="V425" s="12">
        <v>108</v>
      </c>
    </row>
    <row r="426" spans="1:22" x14ac:dyDescent="0.25">
      <c r="A426" s="1" t="s">
        <v>1384</v>
      </c>
      <c r="B426" s="1" t="s">
        <v>1385</v>
      </c>
      <c r="C426" s="1" t="s">
        <v>24</v>
      </c>
      <c r="D426" s="1" t="s">
        <v>25</v>
      </c>
      <c r="E426" s="1" t="s">
        <v>26</v>
      </c>
      <c r="F426" s="1" t="s">
        <v>27</v>
      </c>
      <c r="G426" s="1" t="s">
        <v>37</v>
      </c>
      <c r="H426" s="1" t="s">
        <v>38</v>
      </c>
      <c r="I426" s="5">
        <v>3259387.23</v>
      </c>
      <c r="J426" s="1" t="s">
        <v>1386</v>
      </c>
      <c r="K426" s="1" t="s">
        <v>105</v>
      </c>
      <c r="L426" s="1" t="s">
        <v>1209</v>
      </c>
      <c r="M426" s="7">
        <v>1</v>
      </c>
      <c r="N426" s="42" t="s">
        <v>316</v>
      </c>
      <c r="O426" s="42" t="s">
        <v>316</v>
      </c>
      <c r="P426" s="42" t="s">
        <v>316</v>
      </c>
      <c r="Q426" s="1" t="s">
        <v>1387</v>
      </c>
      <c r="R426" s="3">
        <v>0</v>
      </c>
      <c r="S426" s="4">
        <v>1</v>
      </c>
      <c r="T426" s="11">
        <v>6</v>
      </c>
      <c r="U426" s="11">
        <v>18</v>
      </c>
      <c r="V426" s="11">
        <v>24</v>
      </c>
    </row>
    <row r="427" spans="1:22" x14ac:dyDescent="0.25">
      <c r="A427" s="2" t="s">
        <v>2541</v>
      </c>
      <c r="B427" s="2" t="s">
        <v>2542</v>
      </c>
      <c r="C427" s="2" t="s">
        <v>24</v>
      </c>
      <c r="D427" s="2" t="s">
        <v>25</v>
      </c>
      <c r="E427" s="2" t="s">
        <v>26</v>
      </c>
      <c r="F427" s="2" t="s">
        <v>27</v>
      </c>
      <c r="G427" s="2" t="s">
        <v>37</v>
      </c>
      <c r="H427" s="2" t="s">
        <v>38</v>
      </c>
      <c r="I427" s="6">
        <v>19266983.859999999</v>
      </c>
      <c r="J427" s="2" t="s">
        <v>1388</v>
      </c>
      <c r="K427" s="2" t="s">
        <v>105</v>
      </c>
      <c r="L427" s="2" t="s">
        <v>578</v>
      </c>
      <c r="M427" s="8">
        <v>6.7</v>
      </c>
      <c r="N427" s="43">
        <v>45813</v>
      </c>
      <c r="O427" s="43">
        <v>46361</v>
      </c>
      <c r="P427" s="43" t="s">
        <v>316</v>
      </c>
      <c r="Q427" s="2" t="s">
        <v>1389</v>
      </c>
      <c r="R427" s="9">
        <v>0</v>
      </c>
      <c r="S427" s="10">
        <v>6.7</v>
      </c>
      <c r="T427" s="12">
        <v>40</v>
      </c>
      <c r="U427" s="12">
        <v>120</v>
      </c>
      <c r="V427" s="12">
        <v>160</v>
      </c>
    </row>
    <row r="428" spans="1:22" x14ac:dyDescent="0.25">
      <c r="A428" s="1" t="s">
        <v>2543</v>
      </c>
      <c r="B428" s="1" t="s">
        <v>2544</v>
      </c>
      <c r="C428" s="1" t="s">
        <v>24</v>
      </c>
      <c r="D428" s="1" t="s">
        <v>25</v>
      </c>
      <c r="E428" s="1" t="s">
        <v>26</v>
      </c>
      <c r="F428" s="1" t="s">
        <v>27</v>
      </c>
      <c r="G428" s="1" t="s">
        <v>37</v>
      </c>
      <c r="H428" s="1" t="s">
        <v>38</v>
      </c>
      <c r="I428" s="5">
        <v>24685888.84</v>
      </c>
      <c r="J428" s="1" t="s">
        <v>1371</v>
      </c>
      <c r="K428" s="1" t="s">
        <v>105</v>
      </c>
      <c r="L428" s="1" t="s">
        <v>578</v>
      </c>
      <c r="M428" s="7">
        <v>19.3</v>
      </c>
      <c r="N428" s="42">
        <v>45996</v>
      </c>
      <c r="O428" s="42">
        <v>46361</v>
      </c>
      <c r="P428" s="42" t="s">
        <v>316</v>
      </c>
      <c r="Q428" s="1" t="s">
        <v>1390</v>
      </c>
      <c r="R428" s="3">
        <v>0</v>
      </c>
      <c r="S428" s="4">
        <v>19.3</v>
      </c>
      <c r="T428" s="11">
        <v>113</v>
      </c>
      <c r="U428" s="11">
        <v>339</v>
      </c>
      <c r="V428" s="11">
        <v>452</v>
      </c>
    </row>
    <row r="429" spans="1:22" x14ac:dyDescent="0.25">
      <c r="A429" s="2" t="s">
        <v>1391</v>
      </c>
      <c r="B429" s="2" t="s">
        <v>1392</v>
      </c>
      <c r="C429" s="2" t="s">
        <v>24</v>
      </c>
      <c r="D429" s="2" t="s">
        <v>25</v>
      </c>
      <c r="E429" s="2" t="s">
        <v>26</v>
      </c>
      <c r="F429" s="2" t="s">
        <v>27</v>
      </c>
      <c r="G429" s="2" t="s">
        <v>37</v>
      </c>
      <c r="H429" s="2" t="s">
        <v>38</v>
      </c>
      <c r="I429" s="6">
        <v>20833300.73</v>
      </c>
      <c r="J429" s="2" t="s">
        <v>1393</v>
      </c>
      <c r="K429" s="2" t="s">
        <v>105</v>
      </c>
      <c r="L429" s="2" t="s">
        <v>1209</v>
      </c>
      <c r="M429" s="8">
        <v>10</v>
      </c>
      <c r="N429" s="43" t="s">
        <v>316</v>
      </c>
      <c r="O429" s="43" t="s">
        <v>316</v>
      </c>
      <c r="P429" s="43" t="s">
        <v>316</v>
      </c>
      <c r="Q429" s="2" t="s">
        <v>1394</v>
      </c>
      <c r="R429" s="9">
        <v>0</v>
      </c>
      <c r="S429" s="10">
        <v>10</v>
      </c>
      <c r="T429" s="12">
        <v>59</v>
      </c>
      <c r="U429" s="12">
        <v>176</v>
      </c>
      <c r="V429" s="12">
        <v>235</v>
      </c>
    </row>
    <row r="430" spans="1:22" x14ac:dyDescent="0.25">
      <c r="A430" s="1" t="s">
        <v>1395</v>
      </c>
      <c r="B430" s="1" t="s">
        <v>2545</v>
      </c>
      <c r="C430" s="1" t="s">
        <v>24</v>
      </c>
      <c r="D430" s="1" t="s">
        <v>25</v>
      </c>
      <c r="E430" s="1" t="s">
        <v>26</v>
      </c>
      <c r="F430" s="1" t="s">
        <v>27</v>
      </c>
      <c r="G430" s="1" t="s">
        <v>37</v>
      </c>
      <c r="H430" s="1" t="s">
        <v>38</v>
      </c>
      <c r="I430" s="5">
        <v>10128596.35</v>
      </c>
      <c r="J430" s="1" t="s">
        <v>1396</v>
      </c>
      <c r="K430" s="1" t="s">
        <v>105</v>
      </c>
      <c r="L430" s="1" t="s">
        <v>315</v>
      </c>
      <c r="M430" s="7">
        <v>6.15</v>
      </c>
      <c r="N430" s="42" t="s">
        <v>316</v>
      </c>
      <c r="O430" s="42" t="s">
        <v>316</v>
      </c>
      <c r="P430" s="42" t="s">
        <v>316</v>
      </c>
      <c r="Q430" s="1" t="s">
        <v>1397</v>
      </c>
      <c r="R430" s="3">
        <v>0</v>
      </c>
      <c r="S430" s="4">
        <v>6.15</v>
      </c>
      <c r="T430" s="11">
        <v>36</v>
      </c>
      <c r="U430" s="11">
        <v>108</v>
      </c>
      <c r="V430" s="11">
        <v>144</v>
      </c>
    </row>
    <row r="431" spans="1:22" x14ac:dyDescent="0.25">
      <c r="A431" s="2" t="s">
        <v>1398</v>
      </c>
      <c r="B431" s="2" t="s">
        <v>2546</v>
      </c>
      <c r="C431" s="2" t="s">
        <v>24</v>
      </c>
      <c r="D431" s="2" t="s">
        <v>25</v>
      </c>
      <c r="E431" s="2" t="s">
        <v>26</v>
      </c>
      <c r="F431" s="2" t="s">
        <v>27</v>
      </c>
      <c r="G431" s="2" t="s">
        <v>43</v>
      </c>
      <c r="H431" s="2" t="s">
        <v>38</v>
      </c>
      <c r="I431" s="6">
        <v>2838393.98</v>
      </c>
      <c r="J431" s="2" t="s">
        <v>1399</v>
      </c>
      <c r="K431" s="2" t="s">
        <v>105</v>
      </c>
      <c r="L431" s="2" t="s">
        <v>32</v>
      </c>
      <c r="M431" s="8">
        <v>2.15</v>
      </c>
      <c r="N431" s="43">
        <v>45762</v>
      </c>
      <c r="O431" s="43">
        <v>46006</v>
      </c>
      <c r="P431" s="43" t="s">
        <v>316</v>
      </c>
      <c r="Q431" s="2" t="s">
        <v>1400</v>
      </c>
      <c r="R431" s="9">
        <v>0</v>
      </c>
      <c r="S431" s="10">
        <v>2.15</v>
      </c>
      <c r="T431" s="12">
        <v>7</v>
      </c>
      <c r="U431" s="12">
        <v>21</v>
      </c>
      <c r="V431" s="12">
        <v>28</v>
      </c>
    </row>
    <row r="432" spans="1:22" x14ac:dyDescent="0.25">
      <c r="A432" s="1" t="s">
        <v>2547</v>
      </c>
      <c r="B432" s="1" t="s">
        <v>2548</v>
      </c>
      <c r="C432" s="1" t="s">
        <v>24</v>
      </c>
      <c r="D432" s="1" t="s">
        <v>25</v>
      </c>
      <c r="E432" s="1" t="s">
        <v>26</v>
      </c>
      <c r="F432" s="1" t="s">
        <v>27</v>
      </c>
      <c r="G432" s="1" t="s">
        <v>37</v>
      </c>
      <c r="H432" s="1" t="s">
        <v>38</v>
      </c>
      <c r="I432" s="5">
        <v>26323474.859999999</v>
      </c>
      <c r="J432" s="1" t="s">
        <v>612</v>
      </c>
      <c r="K432" s="1" t="s">
        <v>122</v>
      </c>
      <c r="L432" s="1" t="s">
        <v>578</v>
      </c>
      <c r="M432" s="7">
        <v>8.3320000000000007</v>
      </c>
      <c r="N432" s="42">
        <v>45813</v>
      </c>
      <c r="O432" s="42">
        <v>46265</v>
      </c>
      <c r="P432" s="42" t="s">
        <v>316</v>
      </c>
      <c r="Q432" s="1" t="s">
        <v>1401</v>
      </c>
      <c r="R432" s="3">
        <v>0</v>
      </c>
      <c r="S432" s="4">
        <v>8.3320000000000007</v>
      </c>
      <c r="T432" s="11">
        <v>49</v>
      </c>
      <c r="U432" s="11">
        <v>147</v>
      </c>
      <c r="V432" s="11">
        <v>196</v>
      </c>
    </row>
    <row r="433" spans="1:22" x14ac:dyDescent="0.25">
      <c r="A433" s="2" t="s">
        <v>1402</v>
      </c>
      <c r="B433" s="2" t="s">
        <v>2549</v>
      </c>
      <c r="C433" s="2" t="s">
        <v>24</v>
      </c>
      <c r="D433" s="2" t="s">
        <v>25</v>
      </c>
      <c r="E433" s="2" t="s">
        <v>26</v>
      </c>
      <c r="F433" s="2" t="s">
        <v>27</v>
      </c>
      <c r="G433" s="2" t="s">
        <v>43</v>
      </c>
      <c r="H433" s="2" t="s">
        <v>38</v>
      </c>
      <c r="I433" s="6">
        <v>9130968.7599999998</v>
      </c>
      <c r="J433" s="2" t="s">
        <v>1403</v>
      </c>
      <c r="K433" s="2" t="s">
        <v>122</v>
      </c>
      <c r="L433" s="2" t="s">
        <v>32</v>
      </c>
      <c r="M433" s="8">
        <v>5.25</v>
      </c>
      <c r="N433" s="43">
        <v>45763</v>
      </c>
      <c r="O433" s="43">
        <v>45950</v>
      </c>
      <c r="P433" s="43" t="s">
        <v>316</v>
      </c>
      <c r="Q433" s="2" t="s">
        <v>1404</v>
      </c>
      <c r="R433" s="9">
        <v>0</v>
      </c>
      <c r="S433" s="10">
        <v>5.25</v>
      </c>
      <c r="T433" s="12">
        <v>17</v>
      </c>
      <c r="U433" s="12">
        <v>51</v>
      </c>
      <c r="V433" s="12">
        <v>68</v>
      </c>
    </row>
    <row r="434" spans="1:22" x14ac:dyDescent="0.25">
      <c r="A434" s="1" t="s">
        <v>1405</v>
      </c>
      <c r="B434" s="1" t="s">
        <v>2550</v>
      </c>
      <c r="C434" s="1" t="s">
        <v>24</v>
      </c>
      <c r="D434" s="1" t="s">
        <v>25</v>
      </c>
      <c r="E434" s="1" t="s">
        <v>26</v>
      </c>
      <c r="F434" s="1" t="s">
        <v>27</v>
      </c>
      <c r="G434" s="1" t="s">
        <v>37</v>
      </c>
      <c r="H434" s="1" t="s">
        <v>38</v>
      </c>
      <c r="I434" s="5">
        <v>35293889.020000003</v>
      </c>
      <c r="J434" s="1" t="s">
        <v>1406</v>
      </c>
      <c r="K434" s="1" t="s">
        <v>122</v>
      </c>
      <c r="L434" s="1" t="s">
        <v>578</v>
      </c>
      <c r="M434" s="7">
        <v>8.9510000000000005</v>
      </c>
      <c r="N434" s="42">
        <v>45763</v>
      </c>
      <c r="O434" s="42">
        <v>46311</v>
      </c>
      <c r="P434" s="42" t="s">
        <v>316</v>
      </c>
      <c r="Q434" s="1" t="s">
        <v>1407</v>
      </c>
      <c r="R434" s="3">
        <v>0</v>
      </c>
      <c r="S434" s="4">
        <v>8.9499999999999993</v>
      </c>
      <c r="T434" s="11">
        <v>53</v>
      </c>
      <c r="U434" s="11">
        <v>159</v>
      </c>
      <c r="V434" s="11">
        <v>212</v>
      </c>
    </row>
    <row r="435" spans="1:22" x14ac:dyDescent="0.25">
      <c r="A435" s="2" t="s">
        <v>1408</v>
      </c>
      <c r="B435" s="2" t="s">
        <v>2551</v>
      </c>
      <c r="C435" s="2" t="s">
        <v>24</v>
      </c>
      <c r="D435" s="2" t="s">
        <v>25</v>
      </c>
      <c r="E435" s="2" t="s">
        <v>26</v>
      </c>
      <c r="F435" s="2" t="s">
        <v>27</v>
      </c>
      <c r="G435" s="2" t="s">
        <v>37</v>
      </c>
      <c r="H435" s="2" t="s">
        <v>38</v>
      </c>
      <c r="I435" s="6">
        <v>25140684.989999998</v>
      </c>
      <c r="J435" s="2" t="s">
        <v>1409</v>
      </c>
      <c r="K435" s="2" t="s">
        <v>274</v>
      </c>
      <c r="L435" s="2" t="s">
        <v>32</v>
      </c>
      <c r="M435" s="8">
        <v>8.1150000000000002</v>
      </c>
      <c r="N435" s="43">
        <v>45894</v>
      </c>
      <c r="O435" s="43">
        <v>46198</v>
      </c>
      <c r="P435" s="43" t="s">
        <v>316</v>
      </c>
      <c r="Q435" s="2" t="s">
        <v>1410</v>
      </c>
      <c r="R435" s="9">
        <v>0</v>
      </c>
      <c r="S435" s="10">
        <v>8.1150000000000002</v>
      </c>
      <c r="T435" s="12">
        <v>48</v>
      </c>
      <c r="U435" s="12">
        <v>144</v>
      </c>
      <c r="V435" s="12">
        <v>192</v>
      </c>
    </row>
    <row r="436" spans="1:22" x14ac:dyDescent="0.25">
      <c r="A436" s="1" t="s">
        <v>1411</v>
      </c>
      <c r="B436" s="1" t="s">
        <v>2552</v>
      </c>
      <c r="C436" s="1" t="s">
        <v>24</v>
      </c>
      <c r="D436" s="1" t="s">
        <v>25</v>
      </c>
      <c r="E436" s="1" t="s">
        <v>26</v>
      </c>
      <c r="F436" s="1" t="s">
        <v>27</v>
      </c>
      <c r="G436" s="1" t="s">
        <v>43</v>
      </c>
      <c r="H436" s="1" t="s">
        <v>38</v>
      </c>
      <c r="I436" s="5">
        <v>3702886.57</v>
      </c>
      <c r="J436" s="1" t="s">
        <v>1412</v>
      </c>
      <c r="K436" s="1" t="s">
        <v>274</v>
      </c>
      <c r="L436" s="1" t="s">
        <v>32</v>
      </c>
      <c r="M436" s="7">
        <v>6.1</v>
      </c>
      <c r="N436" s="42">
        <v>45772</v>
      </c>
      <c r="O436" s="42">
        <v>46047</v>
      </c>
      <c r="P436" s="42" t="s">
        <v>316</v>
      </c>
      <c r="Q436" s="1" t="s">
        <v>1413</v>
      </c>
      <c r="R436" s="3">
        <v>0</v>
      </c>
      <c r="S436" s="4">
        <v>6.1</v>
      </c>
      <c r="T436" s="11">
        <v>20</v>
      </c>
      <c r="U436" s="11">
        <v>60</v>
      </c>
      <c r="V436" s="11">
        <v>80</v>
      </c>
    </row>
    <row r="437" spans="1:22" x14ac:dyDescent="0.25">
      <c r="A437" s="2" t="s">
        <v>1414</v>
      </c>
      <c r="B437" s="2" t="s">
        <v>2553</v>
      </c>
      <c r="C437" s="2" t="s">
        <v>24</v>
      </c>
      <c r="D437" s="2" t="s">
        <v>25</v>
      </c>
      <c r="E437" s="2" t="s">
        <v>26</v>
      </c>
      <c r="F437" s="2" t="s">
        <v>27</v>
      </c>
      <c r="G437" s="2" t="s">
        <v>43</v>
      </c>
      <c r="H437" s="2" t="s">
        <v>38</v>
      </c>
      <c r="I437" s="6">
        <v>15151619.85</v>
      </c>
      <c r="J437" s="2" t="s">
        <v>1415</v>
      </c>
      <c r="K437" s="2" t="s">
        <v>274</v>
      </c>
      <c r="L437" s="2" t="s">
        <v>32</v>
      </c>
      <c r="M437" s="8">
        <v>18.8</v>
      </c>
      <c r="N437" s="43">
        <v>45762</v>
      </c>
      <c r="O437" s="43">
        <v>46068</v>
      </c>
      <c r="P437" s="43" t="s">
        <v>316</v>
      </c>
      <c r="Q437" s="2" t="s">
        <v>1416</v>
      </c>
      <c r="R437" s="9">
        <v>0</v>
      </c>
      <c r="S437" s="10">
        <v>18.8</v>
      </c>
      <c r="T437" s="12">
        <v>60</v>
      </c>
      <c r="U437" s="12">
        <v>180</v>
      </c>
      <c r="V437" s="12">
        <v>240</v>
      </c>
    </row>
    <row r="438" spans="1:22" x14ac:dyDescent="0.25">
      <c r="A438" s="1" t="s">
        <v>1417</v>
      </c>
      <c r="B438" s="1" t="s">
        <v>2554</v>
      </c>
      <c r="C438" s="1" t="s">
        <v>24</v>
      </c>
      <c r="D438" s="1" t="s">
        <v>25</v>
      </c>
      <c r="E438" s="1" t="s">
        <v>26</v>
      </c>
      <c r="F438" s="1" t="s">
        <v>27</v>
      </c>
      <c r="G438" s="1" t="s">
        <v>37</v>
      </c>
      <c r="H438" s="1" t="s">
        <v>38</v>
      </c>
      <c r="I438" s="5">
        <v>23444622.890000001</v>
      </c>
      <c r="J438" s="1" t="s">
        <v>1418</v>
      </c>
      <c r="K438" s="1" t="s">
        <v>274</v>
      </c>
      <c r="L438" s="1" t="s">
        <v>578</v>
      </c>
      <c r="M438" s="7">
        <v>7.6</v>
      </c>
      <c r="N438" s="42">
        <v>45763</v>
      </c>
      <c r="O438" s="42">
        <v>46281</v>
      </c>
      <c r="P438" s="42" t="s">
        <v>316</v>
      </c>
      <c r="Q438" s="1" t="s">
        <v>1419</v>
      </c>
      <c r="R438" s="3">
        <v>0</v>
      </c>
      <c r="S438" s="4">
        <v>7.6</v>
      </c>
      <c r="T438" s="11">
        <v>45</v>
      </c>
      <c r="U438" s="11">
        <v>135</v>
      </c>
      <c r="V438" s="11">
        <v>180</v>
      </c>
    </row>
    <row r="439" spans="1:22" x14ac:dyDescent="0.25">
      <c r="A439" s="2" t="s">
        <v>1420</v>
      </c>
      <c r="B439" s="2" t="s">
        <v>2555</v>
      </c>
      <c r="C439" s="2" t="s">
        <v>24</v>
      </c>
      <c r="D439" s="2" t="s">
        <v>25</v>
      </c>
      <c r="E439" s="2" t="s">
        <v>26</v>
      </c>
      <c r="F439" s="2" t="s">
        <v>27</v>
      </c>
      <c r="G439" s="2" t="s">
        <v>43</v>
      </c>
      <c r="H439" s="2" t="s">
        <v>38</v>
      </c>
      <c r="I439" s="6">
        <v>10378164.91</v>
      </c>
      <c r="J439" s="2" t="s">
        <v>1421</v>
      </c>
      <c r="K439" s="2" t="s">
        <v>274</v>
      </c>
      <c r="L439" s="2" t="s">
        <v>32</v>
      </c>
      <c r="M439" s="8">
        <v>19.59</v>
      </c>
      <c r="N439" s="43">
        <v>45955</v>
      </c>
      <c r="O439" s="43">
        <v>46198</v>
      </c>
      <c r="P439" s="43" t="s">
        <v>316</v>
      </c>
      <c r="Q439" s="2" t="s">
        <v>1422</v>
      </c>
      <c r="R439" s="9">
        <v>0</v>
      </c>
      <c r="S439" s="10">
        <v>19.59</v>
      </c>
      <c r="T439" s="12">
        <v>62</v>
      </c>
      <c r="U439" s="12">
        <v>186</v>
      </c>
      <c r="V439" s="12">
        <v>248</v>
      </c>
    </row>
    <row r="440" spans="1:22" x14ac:dyDescent="0.25">
      <c r="A440" s="1" t="s">
        <v>1423</v>
      </c>
      <c r="B440" s="1" t="s">
        <v>2556</v>
      </c>
      <c r="C440" s="1" t="s">
        <v>24</v>
      </c>
      <c r="D440" s="1" t="s">
        <v>25</v>
      </c>
      <c r="E440" s="1" t="s">
        <v>26</v>
      </c>
      <c r="F440" s="1" t="s">
        <v>27</v>
      </c>
      <c r="G440" s="1" t="s">
        <v>37</v>
      </c>
      <c r="H440" s="1" t="s">
        <v>38</v>
      </c>
      <c r="I440" s="5">
        <v>7283548.9500000002</v>
      </c>
      <c r="J440" s="1" t="s">
        <v>1424</v>
      </c>
      <c r="K440" s="1" t="s">
        <v>274</v>
      </c>
      <c r="L440" s="1" t="s">
        <v>32</v>
      </c>
      <c r="M440" s="7">
        <v>2.46</v>
      </c>
      <c r="N440" s="42">
        <v>45762</v>
      </c>
      <c r="O440" s="42">
        <v>45945</v>
      </c>
      <c r="P440" s="42" t="s">
        <v>316</v>
      </c>
      <c r="Q440" s="1" t="s">
        <v>1425</v>
      </c>
      <c r="R440" s="3">
        <v>0</v>
      </c>
      <c r="S440" s="4">
        <v>2.46</v>
      </c>
      <c r="T440" s="11">
        <v>15</v>
      </c>
      <c r="U440" s="11">
        <v>45</v>
      </c>
      <c r="V440" s="11">
        <v>60</v>
      </c>
    </row>
    <row r="441" spans="1:22" x14ac:dyDescent="0.25">
      <c r="A441" s="2" t="s">
        <v>1426</v>
      </c>
      <c r="B441" s="2" t="s">
        <v>2557</v>
      </c>
      <c r="C441" s="2" t="s">
        <v>24</v>
      </c>
      <c r="D441" s="2" t="s">
        <v>25</v>
      </c>
      <c r="E441" s="2" t="s">
        <v>26</v>
      </c>
      <c r="F441" s="2" t="s">
        <v>27</v>
      </c>
      <c r="G441" s="2" t="s">
        <v>43</v>
      </c>
      <c r="H441" s="2" t="s">
        <v>38</v>
      </c>
      <c r="I441" s="6">
        <v>6551625.25</v>
      </c>
      <c r="J441" s="2" t="s">
        <v>1427</v>
      </c>
      <c r="K441" s="2" t="s">
        <v>274</v>
      </c>
      <c r="L441" s="2" t="s">
        <v>32</v>
      </c>
      <c r="M441" s="8">
        <v>5.8</v>
      </c>
      <c r="N441" s="43">
        <v>45762</v>
      </c>
      <c r="O441" s="43">
        <v>46006</v>
      </c>
      <c r="P441" s="43" t="s">
        <v>316</v>
      </c>
      <c r="Q441" s="2" t="s">
        <v>1428</v>
      </c>
      <c r="R441" s="9">
        <v>0</v>
      </c>
      <c r="S441" s="10">
        <v>5.8</v>
      </c>
      <c r="T441" s="12">
        <v>19</v>
      </c>
      <c r="U441" s="12">
        <v>57</v>
      </c>
      <c r="V441" s="12">
        <v>76</v>
      </c>
    </row>
    <row r="442" spans="1:22" x14ac:dyDescent="0.25">
      <c r="A442" s="1" t="s">
        <v>1429</v>
      </c>
      <c r="B442" s="1" t="s">
        <v>2558</v>
      </c>
      <c r="C442" s="1" t="s">
        <v>24</v>
      </c>
      <c r="D442" s="1" t="s">
        <v>25</v>
      </c>
      <c r="E442" s="1" t="s">
        <v>26</v>
      </c>
      <c r="F442" s="1" t="s">
        <v>27</v>
      </c>
      <c r="G442" s="1" t="s">
        <v>37</v>
      </c>
      <c r="H442" s="1" t="s">
        <v>38</v>
      </c>
      <c r="I442" s="5">
        <v>48258370.829999998</v>
      </c>
      <c r="J442" s="1" t="s">
        <v>1430</v>
      </c>
      <c r="K442" s="1" t="s">
        <v>274</v>
      </c>
      <c r="L442" s="1" t="s">
        <v>32</v>
      </c>
      <c r="M442" s="7">
        <v>15.26</v>
      </c>
      <c r="N442" s="42">
        <v>45763</v>
      </c>
      <c r="O442" s="42">
        <v>46233</v>
      </c>
      <c r="P442" s="42" t="s">
        <v>316</v>
      </c>
      <c r="Q442" s="1" t="s">
        <v>1431</v>
      </c>
      <c r="R442" s="3">
        <v>0</v>
      </c>
      <c r="S442" s="4">
        <v>15.26</v>
      </c>
      <c r="T442" s="11">
        <v>90</v>
      </c>
      <c r="U442" s="11">
        <v>270</v>
      </c>
      <c r="V442" s="11">
        <v>360</v>
      </c>
    </row>
    <row r="443" spans="1:22" x14ac:dyDescent="0.25">
      <c r="A443" s="2" t="s">
        <v>1432</v>
      </c>
      <c r="B443" s="2" t="s">
        <v>2559</v>
      </c>
      <c r="C443" s="2" t="s">
        <v>24</v>
      </c>
      <c r="D443" s="2" t="s">
        <v>25</v>
      </c>
      <c r="E443" s="2" t="s">
        <v>26</v>
      </c>
      <c r="F443" s="2" t="s">
        <v>27</v>
      </c>
      <c r="G443" s="2" t="s">
        <v>37</v>
      </c>
      <c r="H443" s="2" t="s">
        <v>38</v>
      </c>
      <c r="I443" s="6">
        <v>21709807.460000001</v>
      </c>
      <c r="J443" s="2" t="s">
        <v>1433</v>
      </c>
      <c r="K443" s="2" t="s">
        <v>274</v>
      </c>
      <c r="L443" s="2" t="s">
        <v>578</v>
      </c>
      <c r="M443" s="8">
        <v>5.0659999999999998</v>
      </c>
      <c r="N443" s="43">
        <v>45763</v>
      </c>
      <c r="O443" s="43">
        <v>46342</v>
      </c>
      <c r="P443" s="43" t="s">
        <v>316</v>
      </c>
      <c r="Q443" s="2" t="s">
        <v>1434</v>
      </c>
      <c r="R443" s="9">
        <v>0</v>
      </c>
      <c r="S443" s="10">
        <v>5.07</v>
      </c>
      <c r="T443" s="12">
        <v>30</v>
      </c>
      <c r="U443" s="12">
        <v>90</v>
      </c>
      <c r="V443" s="12">
        <v>120</v>
      </c>
    </row>
    <row r="444" spans="1:22" x14ac:dyDescent="0.25">
      <c r="A444" s="1" t="s">
        <v>1435</v>
      </c>
      <c r="B444" s="1" t="s">
        <v>2560</v>
      </c>
      <c r="C444" s="1" t="s">
        <v>24</v>
      </c>
      <c r="D444" s="1" t="s">
        <v>25</v>
      </c>
      <c r="E444" s="1" t="s">
        <v>26</v>
      </c>
      <c r="F444" s="1" t="s">
        <v>27</v>
      </c>
      <c r="G444" s="1" t="s">
        <v>37</v>
      </c>
      <c r="H444" s="1" t="s">
        <v>38</v>
      </c>
      <c r="I444" s="5">
        <v>11126062.640000001</v>
      </c>
      <c r="J444" s="1" t="s">
        <v>1436</v>
      </c>
      <c r="K444" s="1" t="s">
        <v>274</v>
      </c>
      <c r="L444" s="1" t="s">
        <v>315</v>
      </c>
      <c r="M444" s="7">
        <v>5.36</v>
      </c>
      <c r="N444" s="42" t="s">
        <v>316</v>
      </c>
      <c r="O444" s="42" t="s">
        <v>316</v>
      </c>
      <c r="P444" s="42" t="s">
        <v>316</v>
      </c>
      <c r="Q444" s="1" t="s">
        <v>1437</v>
      </c>
      <c r="R444" s="3">
        <v>0</v>
      </c>
      <c r="S444" s="4">
        <v>5.36</v>
      </c>
      <c r="T444" s="11">
        <v>32</v>
      </c>
      <c r="U444" s="11">
        <v>96</v>
      </c>
      <c r="V444" s="11">
        <v>128</v>
      </c>
    </row>
    <row r="445" spans="1:22" x14ac:dyDescent="0.25">
      <c r="A445" s="2" t="s">
        <v>1438</v>
      </c>
      <c r="B445" s="2" t="s">
        <v>1439</v>
      </c>
      <c r="C445" s="2" t="s">
        <v>24</v>
      </c>
      <c r="D445" s="2" t="s">
        <v>25</v>
      </c>
      <c r="E445" s="2" t="s">
        <v>26</v>
      </c>
      <c r="F445" s="2" t="s">
        <v>27</v>
      </c>
      <c r="G445" s="2" t="s">
        <v>37</v>
      </c>
      <c r="H445" s="2" t="s">
        <v>38</v>
      </c>
      <c r="I445" s="6">
        <v>17225072.899999999</v>
      </c>
      <c r="J445" s="2" t="s">
        <v>1140</v>
      </c>
      <c r="K445" s="2" t="s">
        <v>274</v>
      </c>
      <c r="L445" s="2" t="s">
        <v>578</v>
      </c>
      <c r="M445" s="8">
        <v>5.6310000000000002</v>
      </c>
      <c r="N445" s="43">
        <v>46147</v>
      </c>
      <c r="O445" s="43">
        <v>46392</v>
      </c>
      <c r="P445" s="43" t="s">
        <v>316</v>
      </c>
      <c r="Q445" s="2" t="s">
        <v>1440</v>
      </c>
      <c r="R445" s="9">
        <v>0</v>
      </c>
      <c r="S445" s="10">
        <v>5.6310000000000002</v>
      </c>
      <c r="T445" s="12">
        <v>33</v>
      </c>
      <c r="U445" s="12">
        <v>99</v>
      </c>
      <c r="V445" s="12">
        <v>320</v>
      </c>
    </row>
    <row r="446" spans="1:22" x14ac:dyDescent="0.25">
      <c r="A446" s="1" t="s">
        <v>1441</v>
      </c>
      <c r="B446" s="1" t="s">
        <v>2561</v>
      </c>
      <c r="C446" s="1" t="s">
        <v>24</v>
      </c>
      <c r="D446" s="1" t="s">
        <v>25</v>
      </c>
      <c r="E446" s="1" t="s">
        <v>26</v>
      </c>
      <c r="F446" s="1" t="s">
        <v>27</v>
      </c>
      <c r="G446" s="1" t="s">
        <v>37</v>
      </c>
      <c r="H446" s="1" t="s">
        <v>38</v>
      </c>
      <c r="I446" s="5">
        <v>15898908.949999999</v>
      </c>
      <c r="J446" s="1" t="s">
        <v>1442</v>
      </c>
      <c r="K446" s="1" t="s">
        <v>305</v>
      </c>
      <c r="L446" s="1" t="s">
        <v>578</v>
      </c>
      <c r="M446" s="7">
        <v>8.16</v>
      </c>
      <c r="N446" s="42">
        <v>45894</v>
      </c>
      <c r="O446" s="42">
        <v>46381</v>
      </c>
      <c r="P446" s="42" t="s">
        <v>316</v>
      </c>
      <c r="Q446" s="1" t="s">
        <v>1443</v>
      </c>
      <c r="R446" s="3">
        <v>0</v>
      </c>
      <c r="S446" s="4">
        <v>8.16</v>
      </c>
      <c r="T446" s="11">
        <v>48</v>
      </c>
      <c r="U446" s="11">
        <v>144</v>
      </c>
      <c r="V446" s="11">
        <v>192</v>
      </c>
    </row>
    <row r="447" spans="1:22" x14ac:dyDescent="0.25">
      <c r="A447" s="2" t="s">
        <v>1444</v>
      </c>
      <c r="B447" s="2" t="s">
        <v>1445</v>
      </c>
      <c r="C447" s="2" t="s">
        <v>24</v>
      </c>
      <c r="D447" s="2" t="s">
        <v>25</v>
      </c>
      <c r="E447" s="2" t="s">
        <v>26</v>
      </c>
      <c r="F447" s="2" t="s">
        <v>27</v>
      </c>
      <c r="G447" s="2" t="s">
        <v>37</v>
      </c>
      <c r="H447" s="2" t="s">
        <v>38</v>
      </c>
      <c r="I447" s="6">
        <v>20119397.780000001</v>
      </c>
      <c r="J447" s="2" t="s">
        <v>1446</v>
      </c>
      <c r="K447" s="2" t="s">
        <v>305</v>
      </c>
      <c r="L447" s="2" t="s">
        <v>578</v>
      </c>
      <c r="M447" s="8">
        <v>5.92</v>
      </c>
      <c r="N447" s="43">
        <v>46147</v>
      </c>
      <c r="O447" s="43">
        <v>46512</v>
      </c>
      <c r="P447" s="43" t="s">
        <v>316</v>
      </c>
      <c r="Q447" s="2" t="s">
        <v>1447</v>
      </c>
      <c r="R447" s="9">
        <v>0</v>
      </c>
      <c r="S447" s="10">
        <v>5.92</v>
      </c>
      <c r="T447" s="12">
        <v>35</v>
      </c>
      <c r="U447" s="12">
        <v>104</v>
      </c>
      <c r="V447" s="12">
        <v>142</v>
      </c>
    </row>
    <row r="448" spans="1:22" x14ac:dyDescent="0.25">
      <c r="A448" s="1" t="s">
        <v>1448</v>
      </c>
      <c r="B448" s="1" t="s">
        <v>1449</v>
      </c>
      <c r="C448" s="1" t="s">
        <v>24</v>
      </c>
      <c r="D448" s="1" t="s">
        <v>25</v>
      </c>
      <c r="E448" s="1" t="s">
        <v>26</v>
      </c>
      <c r="F448" s="1" t="s">
        <v>27</v>
      </c>
      <c r="G448" s="1" t="s">
        <v>37</v>
      </c>
      <c r="H448" s="1" t="s">
        <v>38</v>
      </c>
      <c r="I448" s="5">
        <v>16471685.66</v>
      </c>
      <c r="J448" s="1" t="s">
        <v>1450</v>
      </c>
      <c r="K448" s="1" t="s">
        <v>305</v>
      </c>
      <c r="L448" s="1" t="s">
        <v>578</v>
      </c>
      <c r="M448" s="7">
        <v>4.92</v>
      </c>
      <c r="N448" s="42">
        <v>46147</v>
      </c>
      <c r="O448" s="42">
        <v>46512</v>
      </c>
      <c r="P448" s="42" t="s">
        <v>316</v>
      </c>
      <c r="Q448" s="1" t="s">
        <v>1451</v>
      </c>
      <c r="R448" s="3" t="s">
        <v>709</v>
      </c>
      <c r="S448" s="4" t="s">
        <v>1452</v>
      </c>
      <c r="T448" s="11">
        <v>29</v>
      </c>
      <c r="U448" s="11">
        <v>87</v>
      </c>
      <c r="V448" s="11">
        <v>126.36</v>
      </c>
    </row>
    <row r="449" spans="1:22" x14ac:dyDescent="0.25">
      <c r="A449" s="2" t="s">
        <v>1453</v>
      </c>
      <c r="B449" s="2" t="s">
        <v>2562</v>
      </c>
      <c r="C449" s="2" t="s">
        <v>24</v>
      </c>
      <c r="D449" s="2" t="s">
        <v>25</v>
      </c>
      <c r="E449" s="2" t="s">
        <v>26</v>
      </c>
      <c r="F449" s="2" t="s">
        <v>27</v>
      </c>
      <c r="G449" s="2" t="s">
        <v>37</v>
      </c>
      <c r="H449" s="2" t="s">
        <v>38</v>
      </c>
      <c r="I449" s="6">
        <v>15433403.470000001</v>
      </c>
      <c r="J449" s="2" t="s">
        <v>1454</v>
      </c>
      <c r="K449" s="2" t="s">
        <v>305</v>
      </c>
      <c r="L449" s="2" t="s">
        <v>32</v>
      </c>
      <c r="M449" s="8">
        <v>5.56</v>
      </c>
      <c r="N449" s="43">
        <v>45772</v>
      </c>
      <c r="O449" s="43">
        <v>46137</v>
      </c>
      <c r="P449" s="43" t="s">
        <v>316</v>
      </c>
      <c r="Q449" s="2" t="s">
        <v>1455</v>
      </c>
      <c r="R449" s="9">
        <v>0</v>
      </c>
      <c r="S449" s="10">
        <v>5.56</v>
      </c>
      <c r="T449" s="12">
        <v>33</v>
      </c>
      <c r="U449" s="12">
        <v>99</v>
      </c>
      <c r="V449" s="12">
        <v>132</v>
      </c>
    </row>
    <row r="450" spans="1:22" x14ac:dyDescent="0.25">
      <c r="A450" s="1" t="s">
        <v>1456</v>
      </c>
      <c r="B450" s="1" t="s">
        <v>2563</v>
      </c>
      <c r="C450" s="1" t="s">
        <v>24</v>
      </c>
      <c r="D450" s="1" t="s">
        <v>25</v>
      </c>
      <c r="E450" s="1" t="s">
        <v>26</v>
      </c>
      <c r="F450" s="1" t="s">
        <v>27</v>
      </c>
      <c r="G450" s="1" t="s">
        <v>43</v>
      </c>
      <c r="H450" s="1" t="s">
        <v>38</v>
      </c>
      <c r="I450" s="5">
        <v>21191481.949999999</v>
      </c>
      <c r="J450" s="1" t="s">
        <v>1457</v>
      </c>
      <c r="K450" s="1" t="s">
        <v>305</v>
      </c>
      <c r="L450" s="1" t="s">
        <v>578</v>
      </c>
      <c r="M450" s="7">
        <v>28.7</v>
      </c>
      <c r="N450" s="42">
        <v>45772</v>
      </c>
      <c r="O450" s="42">
        <v>46198</v>
      </c>
      <c r="P450" s="42" t="s">
        <v>316</v>
      </c>
      <c r="Q450" s="1" t="s">
        <v>559</v>
      </c>
      <c r="R450" s="3">
        <v>0</v>
      </c>
      <c r="S450" s="4">
        <v>28.7</v>
      </c>
      <c r="T450" s="11">
        <v>91</v>
      </c>
      <c r="U450" s="11">
        <v>273</v>
      </c>
      <c r="V450" s="11">
        <v>364</v>
      </c>
    </row>
    <row r="451" spans="1:22" x14ac:dyDescent="0.25">
      <c r="A451" s="2" t="s">
        <v>1458</v>
      </c>
      <c r="B451" s="2" t="s">
        <v>2564</v>
      </c>
      <c r="C451" s="2" t="s">
        <v>24</v>
      </c>
      <c r="D451" s="2" t="s">
        <v>25</v>
      </c>
      <c r="E451" s="2" t="s">
        <v>26</v>
      </c>
      <c r="F451" s="2" t="s">
        <v>27</v>
      </c>
      <c r="G451" s="2" t="s">
        <v>43</v>
      </c>
      <c r="H451" s="2" t="s">
        <v>38</v>
      </c>
      <c r="I451" s="6">
        <v>23290694.640000001</v>
      </c>
      <c r="J451" s="2" t="s">
        <v>1459</v>
      </c>
      <c r="K451" s="2" t="s">
        <v>305</v>
      </c>
      <c r="L451" s="2" t="s">
        <v>578</v>
      </c>
      <c r="M451" s="8">
        <v>21.7</v>
      </c>
      <c r="N451" s="43">
        <v>45758</v>
      </c>
      <c r="O451" s="43">
        <v>46245</v>
      </c>
      <c r="P451" s="43" t="s">
        <v>316</v>
      </c>
      <c r="Q451" s="2" t="s">
        <v>1460</v>
      </c>
      <c r="R451" s="9">
        <v>0</v>
      </c>
      <c r="S451" s="10">
        <v>21.7</v>
      </c>
      <c r="T451" s="12">
        <v>69</v>
      </c>
      <c r="U451" s="12">
        <v>207</v>
      </c>
      <c r="V451" s="12">
        <v>276</v>
      </c>
    </row>
    <row r="452" spans="1:22" x14ac:dyDescent="0.25">
      <c r="A452" s="1" t="s">
        <v>1461</v>
      </c>
      <c r="B452" s="1" t="s">
        <v>1462</v>
      </c>
      <c r="C452" s="1" t="s">
        <v>24</v>
      </c>
      <c r="D452" s="1" t="s">
        <v>25</v>
      </c>
      <c r="E452" s="1" t="s">
        <v>26</v>
      </c>
      <c r="F452" s="1" t="s">
        <v>27</v>
      </c>
      <c r="G452" s="1" t="s">
        <v>37</v>
      </c>
      <c r="H452" s="1" t="s">
        <v>38</v>
      </c>
      <c r="I452" s="5">
        <v>16367842.5</v>
      </c>
      <c r="J452" s="1" t="s">
        <v>1463</v>
      </c>
      <c r="K452" s="1" t="s">
        <v>40</v>
      </c>
      <c r="L452" s="1" t="s">
        <v>578</v>
      </c>
      <c r="M452" s="7">
        <v>5.7720000000000002</v>
      </c>
      <c r="N452" s="42">
        <v>46147</v>
      </c>
      <c r="O452" s="42">
        <v>46512</v>
      </c>
      <c r="P452" s="42" t="s">
        <v>316</v>
      </c>
      <c r="Q452" s="1" t="s">
        <v>1464</v>
      </c>
      <c r="R452" s="3">
        <v>0</v>
      </c>
      <c r="S452" s="4">
        <v>5.7720000000000002</v>
      </c>
      <c r="T452" s="11">
        <v>34</v>
      </c>
      <c r="U452" s="11">
        <v>102</v>
      </c>
      <c r="V452" s="11">
        <v>24</v>
      </c>
    </row>
    <row r="453" spans="1:22" x14ac:dyDescent="0.25">
      <c r="A453" s="2" t="s">
        <v>1465</v>
      </c>
      <c r="B453" s="2" t="s">
        <v>2565</v>
      </c>
      <c r="C453" s="2" t="s">
        <v>24</v>
      </c>
      <c r="D453" s="2" t="s">
        <v>25</v>
      </c>
      <c r="E453" s="2" t="s">
        <v>26</v>
      </c>
      <c r="F453" s="2" t="s">
        <v>27</v>
      </c>
      <c r="G453" s="2" t="s">
        <v>37</v>
      </c>
      <c r="H453" s="2" t="s">
        <v>38</v>
      </c>
      <c r="I453" s="6">
        <v>31016828.809999999</v>
      </c>
      <c r="J453" s="2" t="s">
        <v>1466</v>
      </c>
      <c r="K453" s="2" t="s">
        <v>40</v>
      </c>
      <c r="L453" s="2" t="s">
        <v>578</v>
      </c>
      <c r="M453" s="8">
        <v>15.63</v>
      </c>
      <c r="N453" s="43">
        <v>45772</v>
      </c>
      <c r="O453" s="43">
        <v>46381</v>
      </c>
      <c r="P453" s="43" t="s">
        <v>316</v>
      </c>
      <c r="Q453" s="2" t="s">
        <v>1467</v>
      </c>
      <c r="R453" s="9">
        <v>0</v>
      </c>
      <c r="S453" s="10">
        <v>15.63</v>
      </c>
      <c r="T453" s="12">
        <v>92</v>
      </c>
      <c r="U453" s="12">
        <v>276</v>
      </c>
      <c r="V453" s="12">
        <v>368</v>
      </c>
    </row>
    <row r="454" spans="1:22" x14ac:dyDescent="0.25">
      <c r="A454" s="1" t="s">
        <v>1468</v>
      </c>
      <c r="B454" s="1" t="s">
        <v>2566</v>
      </c>
      <c r="C454" s="1" t="s">
        <v>24</v>
      </c>
      <c r="D454" s="1" t="s">
        <v>25</v>
      </c>
      <c r="E454" s="1" t="s">
        <v>26</v>
      </c>
      <c r="F454" s="1" t="s">
        <v>27</v>
      </c>
      <c r="G454" s="1" t="s">
        <v>37</v>
      </c>
      <c r="H454" s="1" t="s">
        <v>38</v>
      </c>
      <c r="I454" s="5">
        <v>27043275.280000001</v>
      </c>
      <c r="J454" s="1" t="s">
        <v>1469</v>
      </c>
      <c r="K454" s="1" t="s">
        <v>40</v>
      </c>
      <c r="L454" s="1" t="s">
        <v>1209</v>
      </c>
      <c r="M454" s="7">
        <v>9.3000000000000007</v>
      </c>
      <c r="N454" s="42" t="s">
        <v>316</v>
      </c>
      <c r="O454" s="42" t="s">
        <v>316</v>
      </c>
      <c r="P454" s="42" t="s">
        <v>316</v>
      </c>
      <c r="Q454" s="1" t="s">
        <v>1470</v>
      </c>
      <c r="R454" s="3">
        <v>0</v>
      </c>
      <c r="S454" s="4">
        <v>9.3000000000000007</v>
      </c>
      <c r="T454" s="11">
        <v>55</v>
      </c>
      <c r="U454" s="11">
        <v>165</v>
      </c>
      <c r="V454" s="11">
        <v>220</v>
      </c>
    </row>
    <row r="455" spans="1:22" x14ac:dyDescent="0.25">
      <c r="A455" s="2" t="s">
        <v>1471</v>
      </c>
      <c r="B455" s="2" t="s">
        <v>1472</v>
      </c>
      <c r="C455" s="2" t="s">
        <v>24</v>
      </c>
      <c r="D455" s="2" t="s">
        <v>25</v>
      </c>
      <c r="E455" s="2" t="s">
        <v>26</v>
      </c>
      <c r="F455" s="2" t="s">
        <v>27</v>
      </c>
      <c r="G455" s="2" t="s">
        <v>43</v>
      </c>
      <c r="H455" s="2" t="s">
        <v>38</v>
      </c>
      <c r="I455" s="6">
        <v>20096189.780000001</v>
      </c>
      <c r="J455" s="2" t="s">
        <v>531</v>
      </c>
      <c r="K455" s="2" t="s">
        <v>40</v>
      </c>
      <c r="L455" s="2" t="s">
        <v>1209</v>
      </c>
      <c r="M455" s="8">
        <v>25.3</v>
      </c>
      <c r="N455" s="43">
        <v>46147</v>
      </c>
      <c r="O455" s="43">
        <v>46331</v>
      </c>
      <c r="P455" s="43" t="s">
        <v>316</v>
      </c>
      <c r="Q455" s="2" t="s">
        <v>1473</v>
      </c>
      <c r="R455" s="9">
        <v>0</v>
      </c>
      <c r="S455" s="10">
        <v>25.3</v>
      </c>
      <c r="T455" s="12">
        <v>80</v>
      </c>
      <c r="U455" s="12">
        <v>240</v>
      </c>
      <c r="V455" s="12">
        <v>300</v>
      </c>
    </row>
    <row r="456" spans="1:22" x14ac:dyDescent="0.25">
      <c r="A456" s="1" t="s">
        <v>1474</v>
      </c>
      <c r="B456" s="1" t="s">
        <v>2567</v>
      </c>
      <c r="C456" s="1" t="s">
        <v>24</v>
      </c>
      <c r="D456" s="1" t="s">
        <v>25</v>
      </c>
      <c r="E456" s="1" t="s">
        <v>26</v>
      </c>
      <c r="F456" s="1" t="s">
        <v>27</v>
      </c>
      <c r="G456" s="1" t="s">
        <v>43</v>
      </c>
      <c r="H456" s="1" t="s">
        <v>38</v>
      </c>
      <c r="I456" s="5">
        <v>4096739</v>
      </c>
      <c r="J456" s="1" t="s">
        <v>1016</v>
      </c>
      <c r="K456" s="1" t="s">
        <v>40</v>
      </c>
      <c r="L456" s="1" t="s">
        <v>578</v>
      </c>
      <c r="M456" s="7">
        <v>2.8</v>
      </c>
      <c r="N456" s="42">
        <v>45762</v>
      </c>
      <c r="O456" s="42">
        <v>46280</v>
      </c>
      <c r="P456" s="42" t="s">
        <v>316</v>
      </c>
      <c r="Q456" s="1" t="s">
        <v>1475</v>
      </c>
      <c r="R456" s="3">
        <v>0</v>
      </c>
      <c r="S456" s="4">
        <v>2.8</v>
      </c>
      <c r="T456" s="11">
        <v>9</v>
      </c>
      <c r="U456" s="11">
        <v>27</v>
      </c>
      <c r="V456" s="11">
        <v>36</v>
      </c>
    </row>
    <row r="457" spans="1:22" x14ac:dyDescent="0.25">
      <c r="A457" s="2" t="s">
        <v>1476</v>
      </c>
      <c r="B457" s="2" t="s">
        <v>2568</v>
      </c>
      <c r="C457" s="2" t="s">
        <v>24</v>
      </c>
      <c r="D457" s="2" t="s">
        <v>25</v>
      </c>
      <c r="E457" s="2" t="s">
        <v>26</v>
      </c>
      <c r="F457" s="2" t="s">
        <v>27</v>
      </c>
      <c r="G457" s="2" t="s">
        <v>43</v>
      </c>
      <c r="H457" s="2" t="s">
        <v>38</v>
      </c>
      <c r="I457" s="6">
        <v>7091950.3099999996</v>
      </c>
      <c r="J457" s="2" t="s">
        <v>749</v>
      </c>
      <c r="K457" s="2" t="s">
        <v>40</v>
      </c>
      <c r="L457" s="2" t="s">
        <v>32</v>
      </c>
      <c r="M457" s="8">
        <v>8.18</v>
      </c>
      <c r="N457" s="43">
        <v>45772</v>
      </c>
      <c r="O457" s="43">
        <v>46016</v>
      </c>
      <c r="P457" s="43" t="s">
        <v>316</v>
      </c>
      <c r="Q457" s="2" t="s">
        <v>1477</v>
      </c>
      <c r="R457" s="9">
        <v>0</v>
      </c>
      <c r="S457" s="10">
        <v>8.18</v>
      </c>
      <c r="T457" s="12">
        <v>26</v>
      </c>
      <c r="U457" s="12">
        <v>78</v>
      </c>
      <c r="V457" s="12">
        <v>104</v>
      </c>
    </row>
    <row r="458" spans="1:22" x14ac:dyDescent="0.25">
      <c r="A458" s="1" t="s">
        <v>1478</v>
      </c>
      <c r="B458" s="1" t="s">
        <v>2569</v>
      </c>
      <c r="C458" s="1" t="s">
        <v>24</v>
      </c>
      <c r="D458" s="1" t="s">
        <v>25</v>
      </c>
      <c r="E458" s="1" t="s">
        <v>26</v>
      </c>
      <c r="F458" s="1" t="s">
        <v>27</v>
      </c>
      <c r="G458" s="1" t="s">
        <v>43</v>
      </c>
      <c r="H458" s="1" t="s">
        <v>38</v>
      </c>
      <c r="I458" s="5">
        <v>21781618.530000001</v>
      </c>
      <c r="J458" s="1" t="s">
        <v>1479</v>
      </c>
      <c r="K458" s="1" t="s">
        <v>112</v>
      </c>
      <c r="L458" s="1" t="s">
        <v>32</v>
      </c>
      <c r="M458" s="7">
        <v>13.54</v>
      </c>
      <c r="N458" s="42">
        <v>45763</v>
      </c>
      <c r="O458" s="42">
        <v>46128</v>
      </c>
      <c r="P458" s="42" t="s">
        <v>316</v>
      </c>
      <c r="Q458" s="1" t="s">
        <v>1480</v>
      </c>
      <c r="R458" s="3">
        <v>0</v>
      </c>
      <c r="S458" s="4">
        <v>13.54</v>
      </c>
      <c r="T458" s="11">
        <v>43</v>
      </c>
      <c r="U458" s="11">
        <v>129</v>
      </c>
      <c r="V458" s="11">
        <v>172</v>
      </c>
    </row>
    <row r="459" spans="1:22" x14ac:dyDescent="0.25">
      <c r="A459" s="2" t="s">
        <v>1481</v>
      </c>
      <c r="B459" s="2" t="s">
        <v>1482</v>
      </c>
      <c r="C459" s="2" t="s">
        <v>24</v>
      </c>
      <c r="D459" s="2" t="s">
        <v>25</v>
      </c>
      <c r="E459" s="2" t="s">
        <v>26</v>
      </c>
      <c r="F459" s="2" t="s">
        <v>27</v>
      </c>
      <c r="G459" s="2" t="s">
        <v>37</v>
      </c>
      <c r="H459" s="2" t="s">
        <v>38</v>
      </c>
      <c r="I459" s="6">
        <v>27782092.09</v>
      </c>
      <c r="J459" s="2" t="s">
        <v>713</v>
      </c>
      <c r="K459" s="2" t="s">
        <v>112</v>
      </c>
      <c r="L459" s="2" t="s">
        <v>578</v>
      </c>
      <c r="M459" s="8">
        <v>7</v>
      </c>
      <c r="N459" s="43">
        <v>46147</v>
      </c>
      <c r="O459" s="43">
        <v>46392</v>
      </c>
      <c r="P459" s="43" t="s">
        <v>316</v>
      </c>
      <c r="Q459" s="2" t="s">
        <v>1483</v>
      </c>
      <c r="R459" s="9">
        <v>0</v>
      </c>
      <c r="S459" s="10">
        <v>7</v>
      </c>
      <c r="T459" s="12">
        <v>41</v>
      </c>
      <c r="U459" s="12">
        <v>123</v>
      </c>
      <c r="V459" s="12">
        <v>46</v>
      </c>
    </row>
    <row r="460" spans="1:22" x14ac:dyDescent="0.25">
      <c r="A460" s="1" t="s">
        <v>1484</v>
      </c>
      <c r="B460" s="1" t="s">
        <v>2570</v>
      </c>
      <c r="C460" s="1" t="s">
        <v>24</v>
      </c>
      <c r="D460" s="1" t="s">
        <v>25</v>
      </c>
      <c r="E460" s="1" t="s">
        <v>26</v>
      </c>
      <c r="F460" s="1" t="s">
        <v>27</v>
      </c>
      <c r="G460" s="1" t="s">
        <v>43</v>
      </c>
      <c r="H460" s="1" t="s">
        <v>38</v>
      </c>
      <c r="I460" s="5">
        <v>26082840.390000001</v>
      </c>
      <c r="J460" s="1" t="s">
        <v>1485</v>
      </c>
      <c r="K460" s="1" t="s">
        <v>72</v>
      </c>
      <c r="L460" s="1" t="s">
        <v>32</v>
      </c>
      <c r="M460" s="7">
        <v>19.600000000000001</v>
      </c>
      <c r="N460" s="42">
        <v>45756</v>
      </c>
      <c r="O460" s="42">
        <v>46090</v>
      </c>
      <c r="P460" s="42" t="s">
        <v>316</v>
      </c>
      <c r="Q460" s="1" t="s">
        <v>1486</v>
      </c>
      <c r="R460" s="3">
        <v>0</v>
      </c>
      <c r="S460" s="4">
        <v>19.600000000000001</v>
      </c>
      <c r="T460" s="11">
        <v>62</v>
      </c>
      <c r="U460" s="11">
        <v>186</v>
      </c>
      <c r="V460" s="11">
        <v>248</v>
      </c>
    </row>
    <row r="461" spans="1:22" x14ac:dyDescent="0.25">
      <c r="A461" s="2" t="s">
        <v>1487</v>
      </c>
      <c r="B461" s="2" t="s">
        <v>2571</v>
      </c>
      <c r="C461" s="2" t="s">
        <v>24</v>
      </c>
      <c r="D461" s="2" t="s">
        <v>25</v>
      </c>
      <c r="E461" s="2" t="s">
        <v>26</v>
      </c>
      <c r="F461" s="2" t="s">
        <v>27</v>
      </c>
      <c r="G461" s="2" t="s">
        <v>37</v>
      </c>
      <c r="H461" s="2" t="s">
        <v>38</v>
      </c>
      <c r="I461" s="6">
        <v>96346906.609999999</v>
      </c>
      <c r="J461" s="2" t="s">
        <v>1488</v>
      </c>
      <c r="K461" s="2" t="s">
        <v>72</v>
      </c>
      <c r="L461" s="2" t="s">
        <v>578</v>
      </c>
      <c r="M461" s="8">
        <v>29.55</v>
      </c>
      <c r="N461" s="43">
        <v>45772</v>
      </c>
      <c r="O461" s="43">
        <v>46471</v>
      </c>
      <c r="P461" s="43" t="s">
        <v>316</v>
      </c>
      <c r="Q461" s="2" t="s">
        <v>1489</v>
      </c>
      <c r="R461" s="9">
        <v>0</v>
      </c>
      <c r="S461" s="10">
        <v>29.55</v>
      </c>
      <c r="T461" s="12">
        <v>173</v>
      </c>
      <c r="U461" s="12">
        <v>519</v>
      </c>
      <c r="V461" s="12">
        <v>692</v>
      </c>
    </row>
    <row r="462" spans="1:22" x14ac:dyDescent="0.25">
      <c r="A462" s="1" t="s">
        <v>1490</v>
      </c>
      <c r="B462" s="1" t="s">
        <v>1491</v>
      </c>
      <c r="C462" s="1" t="s">
        <v>24</v>
      </c>
      <c r="D462" s="1" t="s">
        <v>25</v>
      </c>
      <c r="E462" s="1" t="s">
        <v>26</v>
      </c>
      <c r="F462" s="1" t="s">
        <v>27</v>
      </c>
      <c r="G462" s="1" t="s">
        <v>37</v>
      </c>
      <c r="H462" s="1" t="s">
        <v>38</v>
      </c>
      <c r="I462" s="5">
        <v>64186968.75</v>
      </c>
      <c r="J462" s="1" t="s">
        <v>1492</v>
      </c>
      <c r="K462" s="1" t="s">
        <v>105</v>
      </c>
      <c r="L462" s="1" t="s">
        <v>578</v>
      </c>
      <c r="M462" s="7">
        <v>25.94</v>
      </c>
      <c r="N462" s="42">
        <v>45772</v>
      </c>
      <c r="O462" s="42">
        <v>46320</v>
      </c>
      <c r="P462" s="42" t="s">
        <v>316</v>
      </c>
      <c r="Q462" s="1" t="s">
        <v>1493</v>
      </c>
      <c r="R462" s="3">
        <v>0</v>
      </c>
      <c r="S462" s="4">
        <v>25.94</v>
      </c>
      <c r="T462" s="11">
        <v>152</v>
      </c>
      <c r="U462" s="11">
        <v>456</v>
      </c>
      <c r="V462" s="11">
        <v>608</v>
      </c>
    </row>
    <row r="463" spans="1:22" x14ac:dyDescent="0.25">
      <c r="A463" s="2" t="s">
        <v>1494</v>
      </c>
      <c r="B463" s="2" t="s">
        <v>2572</v>
      </c>
      <c r="C463" s="2" t="s">
        <v>24</v>
      </c>
      <c r="D463" s="2" t="s">
        <v>25</v>
      </c>
      <c r="E463" s="2" t="s">
        <v>26</v>
      </c>
      <c r="F463" s="2" t="s">
        <v>27</v>
      </c>
      <c r="G463" s="2" t="s">
        <v>37</v>
      </c>
      <c r="H463" s="2" t="s">
        <v>38</v>
      </c>
      <c r="I463" s="6">
        <v>10816135.91</v>
      </c>
      <c r="J463" s="2" t="s">
        <v>137</v>
      </c>
      <c r="K463" s="2" t="s">
        <v>40</v>
      </c>
      <c r="L463" s="2" t="s">
        <v>32</v>
      </c>
      <c r="M463" s="8">
        <v>3.9420000000000002</v>
      </c>
      <c r="N463" s="43">
        <v>45772</v>
      </c>
      <c r="O463" s="43">
        <v>46078</v>
      </c>
      <c r="P463" s="43" t="s">
        <v>316</v>
      </c>
      <c r="Q463" s="2" t="s">
        <v>1495</v>
      </c>
      <c r="R463" s="9">
        <v>0</v>
      </c>
      <c r="S463" s="10">
        <v>3.94</v>
      </c>
      <c r="T463" s="12">
        <v>24</v>
      </c>
      <c r="U463" s="12">
        <v>72</v>
      </c>
      <c r="V463" s="12">
        <v>96</v>
      </c>
    </row>
    <row r="464" spans="1:22" x14ac:dyDescent="0.25">
      <c r="A464" s="1" t="s">
        <v>1496</v>
      </c>
      <c r="B464" s="1" t="s">
        <v>2573</v>
      </c>
      <c r="C464" s="1" t="s">
        <v>24</v>
      </c>
      <c r="D464" s="1" t="s">
        <v>25</v>
      </c>
      <c r="E464" s="1" t="s">
        <v>26</v>
      </c>
      <c r="F464" s="1" t="s">
        <v>27</v>
      </c>
      <c r="G464" s="1" t="s">
        <v>37</v>
      </c>
      <c r="H464" s="1" t="s">
        <v>38</v>
      </c>
      <c r="I464" s="5">
        <v>7406794.4900000002</v>
      </c>
      <c r="J464" s="1" t="s">
        <v>1497</v>
      </c>
      <c r="K464" s="1" t="s">
        <v>87</v>
      </c>
      <c r="L464" s="1" t="s">
        <v>32</v>
      </c>
      <c r="M464" s="7">
        <v>1.4450000000000001</v>
      </c>
      <c r="N464" s="42">
        <v>45807</v>
      </c>
      <c r="O464" s="42">
        <v>46172</v>
      </c>
      <c r="P464" s="42" t="s">
        <v>316</v>
      </c>
      <c r="Q464" s="1" t="s">
        <v>1498</v>
      </c>
      <c r="R464" s="3">
        <v>0</v>
      </c>
      <c r="S464" s="4">
        <v>1.4450000000000001</v>
      </c>
      <c r="T464" s="11">
        <v>9</v>
      </c>
      <c r="U464" s="11">
        <v>27</v>
      </c>
      <c r="V464" s="11">
        <v>36</v>
      </c>
    </row>
    <row r="465" spans="1:22" x14ac:dyDescent="0.25">
      <c r="A465" s="2" t="s">
        <v>1499</v>
      </c>
      <c r="B465" s="2" t="s">
        <v>1500</v>
      </c>
      <c r="C465" s="2" t="s">
        <v>24</v>
      </c>
      <c r="D465" s="2" t="s">
        <v>25</v>
      </c>
      <c r="E465" s="2" t="s">
        <v>26</v>
      </c>
      <c r="F465" s="2" t="s">
        <v>27</v>
      </c>
      <c r="G465" s="2" t="s">
        <v>37</v>
      </c>
      <c r="H465" s="2" t="s">
        <v>38</v>
      </c>
      <c r="I465" s="6">
        <v>22688407.780000001</v>
      </c>
      <c r="J465" s="2" t="s">
        <v>1501</v>
      </c>
      <c r="K465" s="2" t="s">
        <v>274</v>
      </c>
      <c r="L465" s="2" t="s">
        <v>578</v>
      </c>
      <c r="M465" s="8">
        <v>10</v>
      </c>
      <c r="N465" s="43">
        <v>46153</v>
      </c>
      <c r="O465" s="43">
        <v>46518</v>
      </c>
      <c r="P465" s="43" t="s">
        <v>316</v>
      </c>
      <c r="Q465" s="2" t="s">
        <v>1502</v>
      </c>
      <c r="R465" s="9">
        <v>0</v>
      </c>
      <c r="S465" s="10">
        <v>10</v>
      </c>
      <c r="T465" s="12">
        <v>59</v>
      </c>
      <c r="U465" s="12">
        <v>176</v>
      </c>
      <c r="V465" s="12">
        <v>235</v>
      </c>
    </row>
    <row r="466" spans="1:22" x14ac:dyDescent="0.25">
      <c r="A466" s="1" t="s">
        <v>1503</v>
      </c>
      <c r="B466" s="1" t="s">
        <v>1504</v>
      </c>
      <c r="C466" s="1" t="s">
        <v>24</v>
      </c>
      <c r="D466" s="1" t="s">
        <v>25</v>
      </c>
      <c r="E466" s="1" t="s">
        <v>26</v>
      </c>
      <c r="F466" s="1" t="s">
        <v>27</v>
      </c>
      <c r="G466" s="1" t="s">
        <v>37</v>
      </c>
      <c r="H466" s="1" t="s">
        <v>38</v>
      </c>
      <c r="I466" s="5">
        <v>14570746.949999999</v>
      </c>
      <c r="J466" s="1" t="s">
        <v>1140</v>
      </c>
      <c r="K466" s="1" t="s">
        <v>274</v>
      </c>
      <c r="L466" s="1" t="s">
        <v>578</v>
      </c>
      <c r="M466" s="7">
        <v>6</v>
      </c>
      <c r="N466" s="42">
        <v>46147</v>
      </c>
      <c r="O466" s="42">
        <v>46392</v>
      </c>
      <c r="P466" s="42" t="s">
        <v>316</v>
      </c>
      <c r="Q466" s="1" t="s">
        <v>1505</v>
      </c>
      <c r="R466" s="3">
        <v>0</v>
      </c>
      <c r="S466" s="4">
        <v>6</v>
      </c>
      <c r="T466" s="11">
        <v>36</v>
      </c>
      <c r="U466" s="11">
        <v>106</v>
      </c>
      <c r="V466" s="11">
        <v>139</v>
      </c>
    </row>
    <row r="467" spans="1:22" x14ac:dyDescent="0.25">
      <c r="A467" s="2" t="s">
        <v>1506</v>
      </c>
      <c r="B467" s="2" t="s">
        <v>1507</v>
      </c>
      <c r="C467" s="2" t="s">
        <v>24</v>
      </c>
      <c r="D467" s="2" t="s">
        <v>25</v>
      </c>
      <c r="E467" s="2" t="s">
        <v>26</v>
      </c>
      <c r="F467" s="2" t="s">
        <v>27</v>
      </c>
      <c r="G467" s="2" t="s">
        <v>43</v>
      </c>
      <c r="H467" s="2" t="s">
        <v>38</v>
      </c>
      <c r="I467" s="6">
        <v>8594746.2599999998</v>
      </c>
      <c r="J467" s="2" t="s">
        <v>1479</v>
      </c>
      <c r="K467" s="2" t="s">
        <v>112</v>
      </c>
      <c r="L467" s="2" t="s">
        <v>578</v>
      </c>
      <c r="M467" s="8">
        <v>11.5</v>
      </c>
      <c r="N467" s="43">
        <v>46147</v>
      </c>
      <c r="O467" s="43">
        <v>46392</v>
      </c>
      <c r="P467" s="43" t="s">
        <v>316</v>
      </c>
      <c r="Q467" s="2" t="s">
        <v>1508</v>
      </c>
      <c r="R467" s="9">
        <v>0</v>
      </c>
      <c r="S467" s="10">
        <v>11.5</v>
      </c>
      <c r="T467" s="12">
        <v>37</v>
      </c>
      <c r="U467" s="12">
        <v>109</v>
      </c>
      <c r="V467" s="12">
        <v>235</v>
      </c>
    </row>
    <row r="468" spans="1:22" x14ac:dyDescent="0.25">
      <c r="A468" s="1" t="s">
        <v>1509</v>
      </c>
      <c r="B468" s="1" t="s">
        <v>1510</v>
      </c>
      <c r="C468" s="1" t="s">
        <v>24</v>
      </c>
      <c r="D468" s="1" t="s">
        <v>25</v>
      </c>
      <c r="E468" s="1" t="s">
        <v>26</v>
      </c>
      <c r="F468" s="1" t="s">
        <v>27</v>
      </c>
      <c r="G468" s="1" t="s">
        <v>28</v>
      </c>
      <c r="H468" s="1" t="s">
        <v>29</v>
      </c>
      <c r="I468" s="5">
        <v>1541865.83</v>
      </c>
      <c r="J468" s="1" t="s">
        <v>1109</v>
      </c>
      <c r="K468" s="1" t="s">
        <v>40</v>
      </c>
      <c r="L468" s="1" t="s">
        <v>32</v>
      </c>
      <c r="M468" s="7">
        <v>0</v>
      </c>
      <c r="N468" s="42">
        <v>45015</v>
      </c>
      <c r="O468" s="42">
        <v>45199</v>
      </c>
      <c r="P468" s="42" t="s">
        <v>316</v>
      </c>
      <c r="Q468" s="1" t="s">
        <v>1110</v>
      </c>
      <c r="R468" s="3">
        <v>66.77</v>
      </c>
      <c r="S468" s="4">
        <v>66.77</v>
      </c>
      <c r="T468" s="11">
        <v>1</v>
      </c>
      <c r="U468" s="11">
        <v>3</v>
      </c>
      <c r="V468" s="11">
        <v>4</v>
      </c>
    </row>
    <row r="469" spans="1:22" x14ac:dyDescent="0.25">
      <c r="A469" s="2" t="s">
        <v>1511</v>
      </c>
      <c r="B469" s="2" t="s">
        <v>1512</v>
      </c>
      <c r="C469" s="2" t="s">
        <v>24</v>
      </c>
      <c r="D469" s="2" t="s">
        <v>25</v>
      </c>
      <c r="E469" s="2" t="s">
        <v>26</v>
      </c>
      <c r="F469" s="2" t="s">
        <v>27</v>
      </c>
      <c r="G469" s="2" t="s">
        <v>28</v>
      </c>
      <c r="H469" s="2" t="s">
        <v>29</v>
      </c>
      <c r="I469" s="6">
        <v>1098388.57</v>
      </c>
      <c r="J469" s="2" t="s">
        <v>1513</v>
      </c>
      <c r="K469" s="2" t="s">
        <v>45</v>
      </c>
      <c r="L469" s="2" t="s">
        <v>32</v>
      </c>
      <c r="M469" s="8">
        <v>0</v>
      </c>
      <c r="N469" s="43">
        <v>45124</v>
      </c>
      <c r="O469" s="43">
        <v>45308</v>
      </c>
      <c r="P469" s="43" t="s">
        <v>316</v>
      </c>
      <c r="Q469" s="2" t="s">
        <v>1514</v>
      </c>
      <c r="R469" s="9">
        <v>124.8</v>
      </c>
      <c r="S469" s="10">
        <v>124.8</v>
      </c>
      <c r="T469" s="12">
        <v>1</v>
      </c>
      <c r="U469" s="12">
        <v>3</v>
      </c>
      <c r="V469" s="12">
        <v>4</v>
      </c>
    </row>
    <row r="470" spans="1:22" x14ac:dyDescent="0.25">
      <c r="A470" s="1" t="s">
        <v>1515</v>
      </c>
      <c r="B470" s="1" t="s">
        <v>1516</v>
      </c>
      <c r="C470" s="1" t="s">
        <v>24</v>
      </c>
      <c r="D470" s="1" t="s">
        <v>25</v>
      </c>
      <c r="E470" s="1" t="s">
        <v>26</v>
      </c>
      <c r="F470" s="1" t="s">
        <v>27</v>
      </c>
      <c r="G470" s="1" t="s">
        <v>1078</v>
      </c>
      <c r="H470" s="1" t="s">
        <v>38</v>
      </c>
      <c r="I470" s="5">
        <v>41407014.450000003</v>
      </c>
      <c r="J470" s="1" t="s">
        <v>1517</v>
      </c>
      <c r="K470" s="1" t="s">
        <v>40</v>
      </c>
      <c r="L470" s="1" t="s">
        <v>32</v>
      </c>
      <c r="M470" s="7">
        <v>0.22500000000000001</v>
      </c>
      <c r="N470" s="42">
        <v>44742</v>
      </c>
      <c r="O470" s="42">
        <v>45746</v>
      </c>
      <c r="P470" s="42" t="s">
        <v>316</v>
      </c>
      <c r="Q470" s="1" t="s">
        <v>2250</v>
      </c>
      <c r="R470" s="3">
        <v>0</v>
      </c>
      <c r="S470" s="4">
        <v>0.23</v>
      </c>
      <c r="T470" s="11">
        <v>31</v>
      </c>
      <c r="U470" s="11">
        <v>93</v>
      </c>
      <c r="V470" s="11">
        <v>124</v>
      </c>
    </row>
    <row r="471" spans="1:22" x14ac:dyDescent="0.25">
      <c r="A471" s="2" t="s">
        <v>1518</v>
      </c>
      <c r="B471" s="2" t="s">
        <v>1519</v>
      </c>
      <c r="C471" s="2" t="s">
        <v>24</v>
      </c>
      <c r="D471" s="2" t="s">
        <v>25</v>
      </c>
      <c r="E471" s="2" t="s">
        <v>26</v>
      </c>
      <c r="F471" s="2" t="s">
        <v>27</v>
      </c>
      <c r="G471" s="2" t="s">
        <v>28</v>
      </c>
      <c r="H471" s="2" t="s">
        <v>29</v>
      </c>
      <c r="I471" s="6">
        <v>271192.74</v>
      </c>
      <c r="J471" s="2" t="s">
        <v>1520</v>
      </c>
      <c r="K471" s="2" t="s">
        <v>122</v>
      </c>
      <c r="L471" s="2" t="s">
        <v>32</v>
      </c>
      <c r="M471" s="8">
        <v>0</v>
      </c>
      <c r="N471" s="43">
        <v>45016</v>
      </c>
      <c r="O471" s="43">
        <v>45199</v>
      </c>
      <c r="P471" s="43" t="s">
        <v>316</v>
      </c>
      <c r="Q471" s="2" t="s">
        <v>1202</v>
      </c>
      <c r="R471" s="9">
        <v>66.150000000000006</v>
      </c>
      <c r="S471" s="10">
        <v>66.150000000000006</v>
      </c>
      <c r="T471" s="12">
        <v>1</v>
      </c>
      <c r="U471" s="12">
        <v>3</v>
      </c>
      <c r="V471" s="12">
        <v>4</v>
      </c>
    </row>
    <row r="472" spans="1:22" x14ac:dyDescent="0.25">
      <c r="A472" s="1" t="s">
        <v>1521</v>
      </c>
      <c r="B472" s="1" t="s">
        <v>1522</v>
      </c>
      <c r="C472" s="1" t="s">
        <v>24</v>
      </c>
      <c r="D472" s="1" t="s">
        <v>25</v>
      </c>
      <c r="E472" s="1" t="s">
        <v>26</v>
      </c>
      <c r="F472" s="1" t="s">
        <v>27</v>
      </c>
      <c r="G472" s="1" t="s">
        <v>28</v>
      </c>
      <c r="H472" s="1" t="s">
        <v>29</v>
      </c>
      <c r="I472" s="5">
        <v>24476206.899999999</v>
      </c>
      <c r="J472" s="1" t="s">
        <v>1523</v>
      </c>
      <c r="K472" s="1" t="s">
        <v>80</v>
      </c>
      <c r="L472" s="1" t="s">
        <v>32</v>
      </c>
      <c r="M472" s="7">
        <v>0</v>
      </c>
      <c r="N472" s="42">
        <v>45498</v>
      </c>
      <c r="O472" s="42">
        <v>46106</v>
      </c>
      <c r="P472" s="42" t="s">
        <v>316</v>
      </c>
      <c r="Q472" s="1" t="s">
        <v>928</v>
      </c>
      <c r="R472" s="3" t="s">
        <v>1524</v>
      </c>
      <c r="S472" s="4" t="s">
        <v>1525</v>
      </c>
      <c r="T472" s="11">
        <v>13</v>
      </c>
      <c r="U472" s="11">
        <v>39</v>
      </c>
      <c r="V472" s="11">
        <v>52</v>
      </c>
    </row>
    <row r="473" spans="1:22" x14ac:dyDescent="0.25">
      <c r="A473" s="2" t="s">
        <v>1526</v>
      </c>
      <c r="B473" s="2" t="s">
        <v>1527</v>
      </c>
      <c r="C473" s="2" t="s">
        <v>24</v>
      </c>
      <c r="D473" s="2" t="s">
        <v>25</v>
      </c>
      <c r="E473" s="2" t="s">
        <v>26</v>
      </c>
      <c r="F473" s="2" t="s">
        <v>27</v>
      </c>
      <c r="G473" s="2" t="s">
        <v>28</v>
      </c>
      <c r="H473" s="2" t="s">
        <v>29</v>
      </c>
      <c r="I473" s="6">
        <v>278713.25</v>
      </c>
      <c r="J473" s="2" t="s">
        <v>565</v>
      </c>
      <c r="K473" s="2" t="s">
        <v>45</v>
      </c>
      <c r="L473" s="2" t="s">
        <v>32</v>
      </c>
      <c r="M473" s="8">
        <v>0</v>
      </c>
      <c r="N473" s="43">
        <v>45224</v>
      </c>
      <c r="O473" s="43">
        <v>45285</v>
      </c>
      <c r="P473" s="43" t="s">
        <v>316</v>
      </c>
      <c r="Q473" s="2" t="s">
        <v>1123</v>
      </c>
      <c r="R473" s="9">
        <v>49.44</v>
      </c>
      <c r="S473" s="10">
        <v>49.44</v>
      </c>
      <c r="T473" s="12">
        <v>1</v>
      </c>
      <c r="U473" s="12">
        <v>3</v>
      </c>
      <c r="V473" s="12">
        <v>4</v>
      </c>
    </row>
    <row r="474" spans="1:22" x14ac:dyDescent="0.25">
      <c r="A474" s="1" t="s">
        <v>1528</v>
      </c>
      <c r="B474" s="1" t="s">
        <v>1529</v>
      </c>
      <c r="C474" s="1" t="s">
        <v>24</v>
      </c>
      <c r="D474" s="1" t="s">
        <v>25</v>
      </c>
      <c r="E474" s="1" t="s">
        <v>26</v>
      </c>
      <c r="F474" s="1" t="s">
        <v>27</v>
      </c>
      <c r="G474" s="1" t="s">
        <v>28</v>
      </c>
      <c r="H474" s="1" t="s">
        <v>29</v>
      </c>
      <c r="I474" s="5">
        <v>282978.34000000003</v>
      </c>
      <c r="J474" s="1" t="s">
        <v>1530</v>
      </c>
      <c r="K474" s="1" t="s">
        <v>45</v>
      </c>
      <c r="L474" s="1" t="s">
        <v>32</v>
      </c>
      <c r="M474" s="7">
        <v>0</v>
      </c>
      <c r="N474" s="42">
        <v>45224</v>
      </c>
      <c r="O474" s="42">
        <v>45316</v>
      </c>
      <c r="P474" s="42" t="s">
        <v>316</v>
      </c>
      <c r="Q474" s="1" t="s">
        <v>991</v>
      </c>
      <c r="R474" s="3">
        <v>12</v>
      </c>
      <c r="S474" s="4">
        <v>12</v>
      </c>
      <c r="T474" s="11">
        <v>1</v>
      </c>
      <c r="U474" s="11">
        <v>3</v>
      </c>
      <c r="V474" s="11">
        <v>4</v>
      </c>
    </row>
    <row r="475" spans="1:22" x14ac:dyDescent="0.25">
      <c r="A475" s="2" t="s">
        <v>1531</v>
      </c>
      <c r="B475" s="2" t="s">
        <v>1532</v>
      </c>
      <c r="C475" s="2" t="s">
        <v>24</v>
      </c>
      <c r="D475" s="2" t="s">
        <v>25</v>
      </c>
      <c r="E475" s="2" t="s">
        <v>26</v>
      </c>
      <c r="F475" s="2" t="s">
        <v>27</v>
      </c>
      <c r="G475" s="2" t="s">
        <v>28</v>
      </c>
      <c r="H475" s="2" t="s">
        <v>29</v>
      </c>
      <c r="I475" s="6">
        <v>353103.91</v>
      </c>
      <c r="J475" s="2" t="s">
        <v>1533</v>
      </c>
      <c r="K475" s="2" t="s">
        <v>80</v>
      </c>
      <c r="L475" s="2" t="s">
        <v>32</v>
      </c>
      <c r="M475" s="8">
        <v>0</v>
      </c>
      <c r="N475" s="43">
        <v>45239</v>
      </c>
      <c r="O475" s="43">
        <v>45331</v>
      </c>
      <c r="P475" s="43" t="s">
        <v>316</v>
      </c>
      <c r="Q475" s="2" t="s">
        <v>928</v>
      </c>
      <c r="R475" s="9">
        <v>171.36</v>
      </c>
      <c r="S475" s="10">
        <v>171.36</v>
      </c>
      <c r="T475" s="12">
        <v>1</v>
      </c>
      <c r="U475" s="12">
        <v>3</v>
      </c>
      <c r="V475" s="12">
        <v>4</v>
      </c>
    </row>
    <row r="476" spans="1:22" x14ac:dyDescent="0.25">
      <c r="A476" s="1" t="s">
        <v>1534</v>
      </c>
      <c r="B476" s="1" t="s">
        <v>1535</v>
      </c>
      <c r="C476" s="1" t="s">
        <v>24</v>
      </c>
      <c r="D476" s="1" t="s">
        <v>25</v>
      </c>
      <c r="E476" s="1" t="s">
        <v>26</v>
      </c>
      <c r="F476" s="1" t="s">
        <v>27</v>
      </c>
      <c r="G476" s="1" t="s">
        <v>28</v>
      </c>
      <c r="H476" s="1" t="s">
        <v>29</v>
      </c>
      <c r="I476" s="5">
        <v>1591291.67</v>
      </c>
      <c r="J476" s="1" t="s">
        <v>1536</v>
      </c>
      <c r="K476" s="1" t="s">
        <v>80</v>
      </c>
      <c r="L476" s="1" t="s">
        <v>32</v>
      </c>
      <c r="M476" s="7">
        <v>0</v>
      </c>
      <c r="N476" s="42">
        <v>45184</v>
      </c>
      <c r="O476" s="42">
        <v>45366</v>
      </c>
      <c r="P476" s="42" t="s">
        <v>316</v>
      </c>
      <c r="Q476" s="1" t="s">
        <v>1537</v>
      </c>
      <c r="R476" s="3">
        <v>17.239999999999998</v>
      </c>
      <c r="S476" s="4">
        <v>17.239999999999998</v>
      </c>
      <c r="T476" s="11">
        <v>1</v>
      </c>
      <c r="U476" s="11">
        <v>3</v>
      </c>
      <c r="V476" s="11">
        <v>4</v>
      </c>
    </row>
    <row r="477" spans="1:22" x14ac:dyDescent="0.25">
      <c r="A477" s="2" t="s">
        <v>1538</v>
      </c>
      <c r="B477" s="2" t="s">
        <v>1539</v>
      </c>
      <c r="C477" s="2" t="s">
        <v>24</v>
      </c>
      <c r="D477" s="2" t="s">
        <v>25</v>
      </c>
      <c r="E477" s="2" t="s">
        <v>26</v>
      </c>
      <c r="F477" s="2" t="s">
        <v>27</v>
      </c>
      <c r="G477" s="2" t="s">
        <v>28</v>
      </c>
      <c r="H477" s="2" t="s">
        <v>29</v>
      </c>
      <c r="I477" s="6">
        <v>2193207.23</v>
      </c>
      <c r="J477" s="2" t="s">
        <v>966</v>
      </c>
      <c r="K477" s="2" t="s">
        <v>56</v>
      </c>
      <c r="L477" s="2" t="s">
        <v>32</v>
      </c>
      <c r="M477" s="8">
        <v>0</v>
      </c>
      <c r="N477" s="43">
        <v>45327</v>
      </c>
      <c r="O477" s="43">
        <v>45448</v>
      </c>
      <c r="P477" s="43" t="s">
        <v>316</v>
      </c>
      <c r="Q477" s="2" t="s">
        <v>967</v>
      </c>
      <c r="R477" s="9">
        <v>15.52</v>
      </c>
      <c r="S477" s="10">
        <v>15.52</v>
      </c>
      <c r="T477" s="12">
        <v>1</v>
      </c>
      <c r="U477" s="12">
        <v>3</v>
      </c>
      <c r="V477" s="12">
        <v>4</v>
      </c>
    </row>
    <row r="478" spans="1:22" x14ac:dyDescent="0.25">
      <c r="A478" s="1" t="s">
        <v>1540</v>
      </c>
      <c r="B478" s="1" t="s">
        <v>1541</v>
      </c>
      <c r="C478" s="1" t="s">
        <v>24</v>
      </c>
      <c r="D478" s="1" t="s">
        <v>25</v>
      </c>
      <c r="E478" s="1" t="s">
        <v>26</v>
      </c>
      <c r="F478" s="1" t="s">
        <v>27</v>
      </c>
      <c r="G478" s="1" t="s">
        <v>28</v>
      </c>
      <c r="H478" s="1" t="s">
        <v>29</v>
      </c>
      <c r="I478" s="5">
        <v>3874320.6</v>
      </c>
      <c r="J478" s="1" t="s">
        <v>1205</v>
      </c>
      <c r="K478" s="1" t="s">
        <v>31</v>
      </c>
      <c r="L478" s="1" t="s">
        <v>32</v>
      </c>
      <c r="M478" s="7">
        <v>0</v>
      </c>
      <c r="N478" s="42">
        <v>45329</v>
      </c>
      <c r="O478" s="42">
        <v>45511</v>
      </c>
      <c r="P478" s="42" t="s">
        <v>316</v>
      </c>
      <c r="Q478" s="1" t="s">
        <v>1133</v>
      </c>
      <c r="R478" s="3">
        <v>83.8</v>
      </c>
      <c r="S478" s="4">
        <v>83.8</v>
      </c>
      <c r="T478" s="11">
        <v>2</v>
      </c>
      <c r="U478" s="11">
        <v>6</v>
      </c>
      <c r="V478" s="11">
        <v>8</v>
      </c>
    </row>
    <row r="479" spans="1:22" x14ac:dyDescent="0.25">
      <c r="A479" s="2" t="s">
        <v>1542</v>
      </c>
      <c r="B479" s="2" t="s">
        <v>1543</v>
      </c>
      <c r="C479" s="2" t="s">
        <v>24</v>
      </c>
      <c r="D479" s="2" t="s">
        <v>25</v>
      </c>
      <c r="E479" s="2" t="s">
        <v>26</v>
      </c>
      <c r="F479" s="2" t="s">
        <v>27</v>
      </c>
      <c r="G479" s="2" t="s">
        <v>1078</v>
      </c>
      <c r="H479" s="2" t="s">
        <v>29</v>
      </c>
      <c r="I479" s="6">
        <v>39557282.539999999</v>
      </c>
      <c r="J479" s="2" t="s">
        <v>1479</v>
      </c>
      <c r="K479" s="2" t="s">
        <v>112</v>
      </c>
      <c r="L479" s="2" t="s">
        <v>32</v>
      </c>
      <c r="M479" s="8">
        <v>0</v>
      </c>
      <c r="N479" s="43">
        <v>44830</v>
      </c>
      <c r="O479" s="43">
        <v>45499</v>
      </c>
      <c r="P479" s="43" t="s">
        <v>316</v>
      </c>
      <c r="Q479" s="2" t="s">
        <v>724</v>
      </c>
      <c r="R479" s="9">
        <v>137.80000000000001</v>
      </c>
      <c r="S479" s="10">
        <v>137.80000000000001</v>
      </c>
      <c r="T479" s="12">
        <v>33</v>
      </c>
      <c r="U479" s="12">
        <v>99</v>
      </c>
      <c r="V479" s="12">
        <v>132</v>
      </c>
    </row>
    <row r="480" spans="1:22" x14ac:dyDescent="0.25">
      <c r="A480" s="1" t="s">
        <v>1544</v>
      </c>
      <c r="B480" s="1" t="s">
        <v>1545</v>
      </c>
      <c r="C480" s="1" t="s">
        <v>24</v>
      </c>
      <c r="D480" s="1" t="s">
        <v>25</v>
      </c>
      <c r="E480" s="1" t="s">
        <v>26</v>
      </c>
      <c r="F480" s="1" t="s">
        <v>27</v>
      </c>
      <c r="G480" s="1" t="s">
        <v>28</v>
      </c>
      <c r="H480" s="1" t="s">
        <v>29</v>
      </c>
      <c r="I480" s="5">
        <v>1168808.68</v>
      </c>
      <c r="J480" s="1" t="s">
        <v>1546</v>
      </c>
      <c r="K480" s="1" t="s">
        <v>105</v>
      </c>
      <c r="L480" s="1" t="s">
        <v>32</v>
      </c>
      <c r="M480" s="7">
        <v>0</v>
      </c>
      <c r="N480" s="42">
        <v>45427</v>
      </c>
      <c r="O480" s="42">
        <v>45611</v>
      </c>
      <c r="P480" s="42" t="s">
        <v>316</v>
      </c>
      <c r="Q480" s="1" t="s">
        <v>1547</v>
      </c>
      <c r="R480" s="3">
        <v>1.06</v>
      </c>
      <c r="S480" s="4">
        <v>1.06</v>
      </c>
      <c r="T480" s="11">
        <v>1</v>
      </c>
      <c r="U480" s="11">
        <v>3</v>
      </c>
      <c r="V480" s="11">
        <v>4</v>
      </c>
    </row>
    <row r="481" spans="1:22" x14ac:dyDescent="0.25">
      <c r="A481" s="2" t="s">
        <v>1548</v>
      </c>
      <c r="B481" s="2" t="s">
        <v>1549</v>
      </c>
      <c r="C481" s="2" t="s">
        <v>24</v>
      </c>
      <c r="D481" s="2" t="s">
        <v>25</v>
      </c>
      <c r="E481" s="2" t="s">
        <v>26</v>
      </c>
      <c r="F481" s="2" t="s">
        <v>27</v>
      </c>
      <c r="G481" s="2" t="s">
        <v>28</v>
      </c>
      <c r="H481" s="2" t="s">
        <v>29</v>
      </c>
      <c r="I481" s="6">
        <v>20753730.859999999</v>
      </c>
      <c r="J481" s="2" t="s">
        <v>1099</v>
      </c>
      <c r="K481" s="2" t="s">
        <v>80</v>
      </c>
      <c r="L481" s="2" t="s">
        <v>32</v>
      </c>
      <c r="M481" s="8">
        <v>0</v>
      </c>
      <c r="N481" s="43">
        <v>45492</v>
      </c>
      <c r="O481" s="43">
        <v>45984</v>
      </c>
      <c r="P481" s="43" t="s">
        <v>316</v>
      </c>
      <c r="Q481" s="2" t="s">
        <v>1075</v>
      </c>
      <c r="R481" s="9">
        <v>136.5</v>
      </c>
      <c r="S481" s="10">
        <v>136.5</v>
      </c>
      <c r="T481" s="12">
        <v>12</v>
      </c>
      <c r="U481" s="12">
        <v>36</v>
      </c>
      <c r="V481" s="12">
        <v>48</v>
      </c>
    </row>
    <row r="482" spans="1:22" x14ac:dyDescent="0.25">
      <c r="A482" s="1" t="s">
        <v>1550</v>
      </c>
      <c r="B482" s="1" t="s">
        <v>1551</v>
      </c>
      <c r="C482" s="1" t="s">
        <v>24</v>
      </c>
      <c r="D482" s="1" t="s">
        <v>25</v>
      </c>
      <c r="E482" s="1" t="s">
        <v>26</v>
      </c>
      <c r="F482" s="1" t="s">
        <v>27</v>
      </c>
      <c r="G482" s="1" t="s">
        <v>37</v>
      </c>
      <c r="H482" s="1" t="s">
        <v>38</v>
      </c>
      <c r="I482" s="5">
        <v>7652185.0899999999</v>
      </c>
      <c r="J482" s="1" t="s">
        <v>581</v>
      </c>
      <c r="K482" s="1" t="s">
        <v>105</v>
      </c>
      <c r="L482" s="1" t="s">
        <v>32</v>
      </c>
      <c r="M482" s="7">
        <v>1.18</v>
      </c>
      <c r="N482" s="42">
        <v>44686</v>
      </c>
      <c r="O482" s="42">
        <v>45540</v>
      </c>
      <c r="P482" s="42" t="s">
        <v>316</v>
      </c>
      <c r="Q482" s="1" t="s">
        <v>593</v>
      </c>
      <c r="R482" s="3">
        <v>0</v>
      </c>
      <c r="S482" s="4">
        <v>1.18</v>
      </c>
      <c r="T482" s="11">
        <v>7</v>
      </c>
      <c r="U482" s="11">
        <v>21</v>
      </c>
      <c r="V482" s="11">
        <v>28</v>
      </c>
    </row>
    <row r="483" spans="1:22" x14ac:dyDescent="0.25">
      <c r="A483" s="2" t="s">
        <v>1552</v>
      </c>
      <c r="B483" s="2" t="s">
        <v>1553</v>
      </c>
      <c r="C483" s="2" t="s">
        <v>24</v>
      </c>
      <c r="D483" s="2" t="s">
        <v>25</v>
      </c>
      <c r="E483" s="2" t="s">
        <v>26</v>
      </c>
      <c r="F483" s="2" t="s">
        <v>27</v>
      </c>
      <c r="G483" s="2" t="s">
        <v>37</v>
      </c>
      <c r="H483" s="2" t="s">
        <v>29</v>
      </c>
      <c r="I483" s="6">
        <v>17691964.75</v>
      </c>
      <c r="J483" s="2" t="s">
        <v>71</v>
      </c>
      <c r="K483" s="2" t="s">
        <v>72</v>
      </c>
      <c r="L483" s="2" t="s">
        <v>578</v>
      </c>
      <c r="M483" s="8">
        <v>4.9249999999999998</v>
      </c>
      <c r="N483" s="43">
        <v>45825</v>
      </c>
      <c r="O483" s="43">
        <v>46555</v>
      </c>
      <c r="P483" s="43" t="s">
        <v>316</v>
      </c>
      <c r="Q483" s="2" t="s">
        <v>1554</v>
      </c>
      <c r="R483" s="9">
        <v>0</v>
      </c>
      <c r="S483" s="10">
        <v>4.93</v>
      </c>
      <c r="T483" s="12">
        <v>29</v>
      </c>
      <c r="U483" s="12">
        <v>87</v>
      </c>
      <c r="V483" s="12">
        <v>116</v>
      </c>
    </row>
    <row r="484" spans="1:22" x14ac:dyDescent="0.25">
      <c r="A484" s="1" t="s">
        <v>1555</v>
      </c>
      <c r="B484" s="1" t="s">
        <v>1556</v>
      </c>
      <c r="C484" s="1" t="s">
        <v>24</v>
      </c>
      <c r="D484" s="1" t="s">
        <v>25</v>
      </c>
      <c r="E484" s="1" t="s">
        <v>26</v>
      </c>
      <c r="F484" s="1" t="s">
        <v>27</v>
      </c>
      <c r="G484" s="1" t="s">
        <v>28</v>
      </c>
      <c r="H484" s="1" t="s">
        <v>29</v>
      </c>
      <c r="I484" s="5">
        <v>1981302.85</v>
      </c>
      <c r="J484" s="1" t="s">
        <v>1557</v>
      </c>
      <c r="K484" s="1" t="s">
        <v>72</v>
      </c>
      <c r="L484" s="1" t="s">
        <v>32</v>
      </c>
      <c r="M484" s="7">
        <v>0</v>
      </c>
      <c r="N484" s="42">
        <v>44686</v>
      </c>
      <c r="O484" s="42">
        <v>44931</v>
      </c>
      <c r="P484" s="42" t="s">
        <v>316</v>
      </c>
      <c r="Q484" s="1" t="s">
        <v>1558</v>
      </c>
      <c r="R484" s="3">
        <v>9.6</v>
      </c>
      <c r="S484" s="4">
        <v>9.6</v>
      </c>
      <c r="T484" s="11">
        <v>1</v>
      </c>
      <c r="U484" s="11">
        <v>3</v>
      </c>
      <c r="V484" s="11">
        <v>4</v>
      </c>
    </row>
    <row r="485" spans="1:22" x14ac:dyDescent="0.25">
      <c r="A485" s="2" t="s">
        <v>1559</v>
      </c>
      <c r="B485" s="2" t="s">
        <v>1560</v>
      </c>
      <c r="C485" s="2" t="s">
        <v>24</v>
      </c>
      <c r="D485" s="2" t="s">
        <v>25</v>
      </c>
      <c r="E485" s="2" t="s">
        <v>26</v>
      </c>
      <c r="F485" s="2" t="s">
        <v>27</v>
      </c>
      <c r="G485" s="2" t="s">
        <v>28</v>
      </c>
      <c r="H485" s="2" t="s">
        <v>29</v>
      </c>
      <c r="I485" s="6">
        <v>9927983.7699999996</v>
      </c>
      <c r="J485" s="2" t="s">
        <v>1533</v>
      </c>
      <c r="K485" s="2" t="s">
        <v>80</v>
      </c>
      <c r="L485" s="2" t="s">
        <v>32</v>
      </c>
      <c r="M485" s="8">
        <v>0</v>
      </c>
      <c r="N485" s="43">
        <v>44976</v>
      </c>
      <c r="O485" s="43">
        <v>45157</v>
      </c>
      <c r="P485" s="43" t="s">
        <v>316</v>
      </c>
      <c r="Q485" s="2" t="s">
        <v>928</v>
      </c>
      <c r="R485" s="9">
        <v>142.80000000000001</v>
      </c>
      <c r="S485" s="10">
        <v>142.80000000000001</v>
      </c>
      <c r="T485" s="12">
        <v>6</v>
      </c>
      <c r="U485" s="12">
        <v>18</v>
      </c>
      <c r="V485" s="12">
        <v>24</v>
      </c>
    </row>
    <row r="486" spans="1:22" x14ac:dyDescent="0.25">
      <c r="A486" s="1" t="s">
        <v>1561</v>
      </c>
      <c r="B486" s="1" t="s">
        <v>1562</v>
      </c>
      <c r="C486" s="1" t="s">
        <v>24</v>
      </c>
      <c r="D486" s="1" t="s">
        <v>25</v>
      </c>
      <c r="E486" s="1" t="s">
        <v>26</v>
      </c>
      <c r="F486" s="1" t="s">
        <v>27</v>
      </c>
      <c r="G486" s="1" t="s">
        <v>28</v>
      </c>
      <c r="H486" s="1" t="s">
        <v>29</v>
      </c>
      <c r="I486" s="5">
        <v>18696991.739999998</v>
      </c>
      <c r="J486" s="1" t="s">
        <v>1533</v>
      </c>
      <c r="K486" s="1" t="s">
        <v>80</v>
      </c>
      <c r="L486" s="1" t="s">
        <v>32</v>
      </c>
      <c r="M486" s="7">
        <v>19.45</v>
      </c>
      <c r="N486" s="42">
        <v>44999</v>
      </c>
      <c r="O486" s="42">
        <v>45183</v>
      </c>
      <c r="P486" s="42" t="s">
        <v>316</v>
      </c>
      <c r="Q486" s="1" t="s">
        <v>928</v>
      </c>
      <c r="R486" s="3">
        <v>145.05000000000001</v>
      </c>
      <c r="S486" s="4">
        <v>164.5</v>
      </c>
      <c r="T486" s="11">
        <v>12</v>
      </c>
      <c r="U486" s="11">
        <v>36</v>
      </c>
      <c r="V486" s="11">
        <v>48</v>
      </c>
    </row>
    <row r="487" spans="1:22" x14ac:dyDescent="0.25">
      <c r="A487" s="2" t="s">
        <v>1563</v>
      </c>
      <c r="B487" s="2" t="s">
        <v>1564</v>
      </c>
      <c r="C487" s="2" t="s">
        <v>24</v>
      </c>
      <c r="D487" s="2" t="s">
        <v>25</v>
      </c>
      <c r="E487" s="2" t="s">
        <v>26</v>
      </c>
      <c r="F487" s="2" t="s">
        <v>27</v>
      </c>
      <c r="G487" s="2" t="s">
        <v>28</v>
      </c>
      <c r="H487" s="2" t="s">
        <v>29</v>
      </c>
      <c r="I487" s="6">
        <v>2557403.0699999998</v>
      </c>
      <c r="J487" s="2" t="s">
        <v>1565</v>
      </c>
      <c r="K487" s="2" t="s">
        <v>31</v>
      </c>
      <c r="L487" s="2" t="s">
        <v>32</v>
      </c>
      <c r="M487" s="8">
        <v>67.14</v>
      </c>
      <c r="N487" s="43">
        <v>44976</v>
      </c>
      <c r="O487" s="43">
        <v>45096</v>
      </c>
      <c r="P487" s="43" t="s">
        <v>316</v>
      </c>
      <c r="Q487" s="2" t="s">
        <v>928</v>
      </c>
      <c r="R487" s="9">
        <v>175.5</v>
      </c>
      <c r="S487" s="10">
        <v>242.64</v>
      </c>
      <c r="T487" s="12">
        <v>43</v>
      </c>
      <c r="U487" s="12">
        <v>129</v>
      </c>
      <c r="V487" s="12">
        <v>172</v>
      </c>
    </row>
    <row r="488" spans="1:22" x14ac:dyDescent="0.25">
      <c r="A488" s="1" t="s">
        <v>1566</v>
      </c>
      <c r="B488" s="1" t="s">
        <v>1567</v>
      </c>
      <c r="C488" s="1" t="s">
        <v>24</v>
      </c>
      <c r="D488" s="1" t="s">
        <v>25</v>
      </c>
      <c r="E488" s="1" t="s">
        <v>26</v>
      </c>
      <c r="F488" s="1" t="s">
        <v>27</v>
      </c>
      <c r="G488" s="1" t="s">
        <v>28</v>
      </c>
      <c r="H488" s="1" t="s">
        <v>29</v>
      </c>
      <c r="I488" s="5">
        <v>19380192.760000002</v>
      </c>
      <c r="J488" s="1" t="s">
        <v>1533</v>
      </c>
      <c r="K488" s="1" t="s">
        <v>80</v>
      </c>
      <c r="L488" s="1" t="s">
        <v>32</v>
      </c>
      <c r="M488" s="7">
        <v>38.799999999999997</v>
      </c>
      <c r="N488" s="42">
        <v>44976</v>
      </c>
      <c r="O488" s="42">
        <v>45096</v>
      </c>
      <c r="P488" s="42" t="s">
        <v>316</v>
      </c>
      <c r="Q488" s="1" t="s">
        <v>928</v>
      </c>
      <c r="R488" s="3" t="s">
        <v>1568</v>
      </c>
      <c r="S488" s="4" t="s">
        <v>1569</v>
      </c>
      <c r="T488" s="11">
        <v>24</v>
      </c>
      <c r="U488" s="11">
        <v>72</v>
      </c>
      <c r="V488" s="11">
        <v>96</v>
      </c>
    </row>
    <row r="489" spans="1:22" x14ac:dyDescent="0.25">
      <c r="A489" s="2" t="s">
        <v>1570</v>
      </c>
      <c r="B489" s="2" t="s">
        <v>1571</v>
      </c>
      <c r="C489" s="2" t="s">
        <v>24</v>
      </c>
      <c r="D489" s="2" t="s">
        <v>25</v>
      </c>
      <c r="E489" s="2" t="s">
        <v>26</v>
      </c>
      <c r="F489" s="2" t="s">
        <v>27</v>
      </c>
      <c r="G489" s="2" t="s">
        <v>28</v>
      </c>
      <c r="H489" s="2" t="s">
        <v>29</v>
      </c>
      <c r="I489" s="6">
        <v>714878.04</v>
      </c>
      <c r="J489" s="2" t="s">
        <v>1533</v>
      </c>
      <c r="K489" s="2" t="s">
        <v>80</v>
      </c>
      <c r="L489" s="2" t="s">
        <v>32</v>
      </c>
      <c r="M489" s="8">
        <v>0</v>
      </c>
      <c r="N489" s="43">
        <v>45006</v>
      </c>
      <c r="O489" s="43">
        <v>45190</v>
      </c>
      <c r="P489" s="43" t="s">
        <v>316</v>
      </c>
      <c r="Q489" s="2" t="s">
        <v>928</v>
      </c>
      <c r="R489" s="9">
        <v>142.5</v>
      </c>
      <c r="S489" s="10">
        <v>142.5</v>
      </c>
      <c r="T489" s="12">
        <v>1</v>
      </c>
      <c r="U489" s="12">
        <v>3</v>
      </c>
      <c r="V489" s="12">
        <v>4</v>
      </c>
    </row>
    <row r="490" spans="1:22" x14ac:dyDescent="0.25">
      <c r="A490" s="1" t="s">
        <v>1572</v>
      </c>
      <c r="B490" s="1" t="s">
        <v>1573</v>
      </c>
      <c r="C490" s="1" t="s">
        <v>24</v>
      </c>
      <c r="D490" s="1" t="s">
        <v>25</v>
      </c>
      <c r="E490" s="1" t="s">
        <v>26</v>
      </c>
      <c r="F490" s="1" t="s">
        <v>27</v>
      </c>
      <c r="G490" s="1" t="s">
        <v>28</v>
      </c>
      <c r="H490" s="1" t="s">
        <v>29</v>
      </c>
      <c r="I490" s="5">
        <v>3793719.61</v>
      </c>
      <c r="J490" s="1" t="s">
        <v>1533</v>
      </c>
      <c r="K490" s="1" t="s">
        <v>80</v>
      </c>
      <c r="L490" s="1" t="s">
        <v>32</v>
      </c>
      <c r="M490" s="7">
        <v>5.5</v>
      </c>
      <c r="N490" s="42">
        <v>44976</v>
      </c>
      <c r="O490" s="42">
        <v>45035</v>
      </c>
      <c r="P490" s="42" t="s">
        <v>316</v>
      </c>
      <c r="Q490" s="1" t="s">
        <v>928</v>
      </c>
      <c r="R490" s="3">
        <v>159</v>
      </c>
      <c r="S490" s="4">
        <v>164.5</v>
      </c>
      <c r="T490" s="11">
        <v>4</v>
      </c>
      <c r="U490" s="11">
        <v>12</v>
      </c>
      <c r="V490" s="11">
        <v>16</v>
      </c>
    </row>
    <row r="491" spans="1:22" x14ac:dyDescent="0.25">
      <c r="A491" s="2" t="s">
        <v>1574</v>
      </c>
      <c r="B491" s="2" t="s">
        <v>1575</v>
      </c>
      <c r="C491" s="2" t="s">
        <v>24</v>
      </c>
      <c r="D491" s="2" t="s">
        <v>25</v>
      </c>
      <c r="E491" s="2" t="s">
        <v>26</v>
      </c>
      <c r="F491" s="2" t="s">
        <v>27</v>
      </c>
      <c r="G491" s="2" t="s">
        <v>28</v>
      </c>
      <c r="H491" s="2" t="s">
        <v>29</v>
      </c>
      <c r="I491" s="6">
        <v>1177890.5900000001</v>
      </c>
      <c r="J491" s="2" t="s">
        <v>1576</v>
      </c>
      <c r="K491" s="2" t="s">
        <v>80</v>
      </c>
      <c r="L491" s="2" t="s">
        <v>32</v>
      </c>
      <c r="M491" s="8">
        <v>0</v>
      </c>
      <c r="N491" s="43">
        <v>45105</v>
      </c>
      <c r="O491" s="43">
        <v>45288</v>
      </c>
      <c r="P491" s="43" t="s">
        <v>316</v>
      </c>
      <c r="Q491" s="2" t="s">
        <v>1577</v>
      </c>
      <c r="R491" s="9">
        <v>24.78</v>
      </c>
      <c r="S491" s="10">
        <v>24.78</v>
      </c>
      <c r="T491" s="12">
        <v>1</v>
      </c>
      <c r="U491" s="12">
        <v>3</v>
      </c>
      <c r="V491" s="12">
        <v>4</v>
      </c>
    </row>
    <row r="492" spans="1:22" x14ac:dyDescent="0.25">
      <c r="A492" s="1" t="s">
        <v>1578</v>
      </c>
      <c r="B492" s="1" t="s">
        <v>1579</v>
      </c>
      <c r="C492" s="1" t="s">
        <v>24</v>
      </c>
      <c r="D492" s="1" t="s">
        <v>25</v>
      </c>
      <c r="E492" s="1" t="s">
        <v>26</v>
      </c>
      <c r="F492" s="1" t="s">
        <v>27</v>
      </c>
      <c r="G492" s="1" t="s">
        <v>28</v>
      </c>
      <c r="H492" s="1" t="s">
        <v>29</v>
      </c>
      <c r="I492" s="5">
        <v>1167784.28</v>
      </c>
      <c r="J492" s="1" t="s">
        <v>158</v>
      </c>
      <c r="K492" s="1" t="s">
        <v>72</v>
      </c>
      <c r="L492" s="1" t="s">
        <v>32</v>
      </c>
      <c r="M492" s="7">
        <v>0</v>
      </c>
      <c r="N492" s="42">
        <v>45160</v>
      </c>
      <c r="O492" s="42">
        <v>45252</v>
      </c>
      <c r="P492" s="42" t="s">
        <v>316</v>
      </c>
      <c r="Q492" s="1" t="s">
        <v>978</v>
      </c>
      <c r="R492" s="3">
        <v>307.2</v>
      </c>
      <c r="S492" s="4">
        <v>307.2</v>
      </c>
      <c r="T492" s="11">
        <v>1</v>
      </c>
      <c r="U492" s="11">
        <v>3</v>
      </c>
      <c r="V492" s="11">
        <v>4</v>
      </c>
    </row>
    <row r="493" spans="1:22" x14ac:dyDescent="0.25">
      <c r="A493" s="2" t="s">
        <v>1580</v>
      </c>
      <c r="B493" s="2" t="s">
        <v>1581</v>
      </c>
      <c r="C493" s="2" t="s">
        <v>24</v>
      </c>
      <c r="D493" s="2" t="s">
        <v>25</v>
      </c>
      <c r="E493" s="2" t="s">
        <v>26</v>
      </c>
      <c r="F493" s="2" t="s">
        <v>27</v>
      </c>
      <c r="G493" s="2" t="s">
        <v>28</v>
      </c>
      <c r="H493" s="2" t="s">
        <v>29</v>
      </c>
      <c r="I493" s="6">
        <v>596001.98</v>
      </c>
      <c r="J493" s="2" t="s">
        <v>1582</v>
      </c>
      <c r="K493" s="2" t="s">
        <v>122</v>
      </c>
      <c r="L493" s="2" t="s">
        <v>32</v>
      </c>
      <c r="M493" s="8">
        <v>0</v>
      </c>
      <c r="N493" s="43">
        <v>45224</v>
      </c>
      <c r="O493" s="43">
        <v>45316</v>
      </c>
      <c r="P493" s="43" t="s">
        <v>316</v>
      </c>
      <c r="Q493" s="2" t="s">
        <v>1583</v>
      </c>
      <c r="R493" s="9">
        <v>38.9</v>
      </c>
      <c r="S493" s="10">
        <v>38.9</v>
      </c>
      <c r="T493" s="12">
        <v>1</v>
      </c>
      <c r="U493" s="12">
        <v>3</v>
      </c>
      <c r="V493" s="12">
        <v>4</v>
      </c>
    </row>
    <row r="494" spans="1:22" x14ac:dyDescent="0.25">
      <c r="A494" s="1" t="s">
        <v>1584</v>
      </c>
      <c r="B494" s="1" t="s">
        <v>1585</v>
      </c>
      <c r="C494" s="1" t="s">
        <v>24</v>
      </c>
      <c r="D494" s="1" t="s">
        <v>25</v>
      </c>
      <c r="E494" s="1" t="s">
        <v>26</v>
      </c>
      <c r="F494" s="1" t="s">
        <v>27</v>
      </c>
      <c r="G494" s="1" t="s">
        <v>28</v>
      </c>
      <c r="H494" s="1" t="s">
        <v>29</v>
      </c>
      <c r="I494" s="5">
        <v>35748822.939999998</v>
      </c>
      <c r="J494" s="1" t="s">
        <v>1586</v>
      </c>
      <c r="K494" s="1" t="s">
        <v>105</v>
      </c>
      <c r="L494" s="1" t="s">
        <v>32</v>
      </c>
      <c r="M494" s="7">
        <v>36.800000000000068</v>
      </c>
      <c r="N494" s="42">
        <v>45651</v>
      </c>
      <c r="O494" s="42">
        <v>46106</v>
      </c>
      <c r="P494" s="42" t="s">
        <v>316</v>
      </c>
      <c r="Q494" s="1" t="s">
        <v>1587</v>
      </c>
      <c r="R494" s="3">
        <v>527.29999999999995</v>
      </c>
      <c r="S494" s="4">
        <v>564.1</v>
      </c>
      <c r="T494" s="11">
        <v>23</v>
      </c>
      <c r="U494" s="11">
        <v>69</v>
      </c>
      <c r="V494" s="11">
        <v>92</v>
      </c>
    </row>
    <row r="495" spans="1:22" x14ac:dyDescent="0.25">
      <c r="A495" s="2" t="s">
        <v>1588</v>
      </c>
      <c r="B495" s="2" t="s">
        <v>1589</v>
      </c>
      <c r="C495" s="2" t="s">
        <v>24</v>
      </c>
      <c r="D495" s="2" t="s">
        <v>25</v>
      </c>
      <c r="E495" s="2" t="s">
        <v>26</v>
      </c>
      <c r="F495" s="2" t="s">
        <v>27</v>
      </c>
      <c r="G495" s="2" t="s">
        <v>37</v>
      </c>
      <c r="H495" s="2" t="s">
        <v>38</v>
      </c>
      <c r="I495" s="6">
        <v>12084428.73</v>
      </c>
      <c r="J495" s="2" t="s">
        <v>603</v>
      </c>
      <c r="K495" s="2" t="s">
        <v>122</v>
      </c>
      <c r="L495" s="2" t="s">
        <v>32</v>
      </c>
      <c r="M495" s="8">
        <v>6.69</v>
      </c>
      <c r="N495" s="43">
        <v>44676</v>
      </c>
      <c r="O495" s="43">
        <v>45285</v>
      </c>
      <c r="P495" s="43" t="s">
        <v>316</v>
      </c>
      <c r="Q495" s="2" t="s">
        <v>1590</v>
      </c>
      <c r="R495" s="9">
        <v>0</v>
      </c>
      <c r="S495" s="10">
        <v>6.69</v>
      </c>
      <c r="T495" s="12">
        <v>40</v>
      </c>
      <c r="U495" s="12">
        <v>120</v>
      </c>
      <c r="V495" s="12">
        <v>160</v>
      </c>
    </row>
    <row r="496" spans="1:22" x14ac:dyDescent="0.25">
      <c r="A496" s="1" t="s">
        <v>1591</v>
      </c>
      <c r="B496" s="1" t="s">
        <v>1592</v>
      </c>
      <c r="C496" s="1" t="s">
        <v>24</v>
      </c>
      <c r="D496" s="1" t="s">
        <v>25</v>
      </c>
      <c r="E496" s="1" t="s">
        <v>26</v>
      </c>
      <c r="F496" s="1" t="s">
        <v>27</v>
      </c>
      <c r="G496" s="1" t="s">
        <v>1078</v>
      </c>
      <c r="H496" s="1" t="s">
        <v>29</v>
      </c>
      <c r="I496" s="5">
        <v>16851013.390000001</v>
      </c>
      <c r="J496" s="1" t="s">
        <v>1593</v>
      </c>
      <c r="K496" s="1" t="s">
        <v>40</v>
      </c>
      <c r="L496" s="1" t="s">
        <v>32</v>
      </c>
      <c r="M496" s="7">
        <v>1.3</v>
      </c>
      <c r="N496" s="42">
        <v>45639</v>
      </c>
      <c r="O496" s="42">
        <v>46004</v>
      </c>
      <c r="P496" s="42" t="s">
        <v>316</v>
      </c>
      <c r="Q496" s="1" t="s">
        <v>1176</v>
      </c>
      <c r="R496" s="3">
        <v>77.400000000000006</v>
      </c>
      <c r="S496" s="4">
        <v>78.7</v>
      </c>
      <c r="T496" s="11">
        <v>8</v>
      </c>
      <c r="U496" s="11">
        <v>24</v>
      </c>
      <c r="V496" s="11">
        <v>32</v>
      </c>
    </row>
    <row r="497" spans="1:22" x14ac:dyDescent="0.25">
      <c r="A497" s="2" t="s">
        <v>1594</v>
      </c>
      <c r="B497" s="2" t="s">
        <v>1595</v>
      </c>
      <c r="C497" s="2" t="s">
        <v>24</v>
      </c>
      <c r="D497" s="2" t="s">
        <v>25</v>
      </c>
      <c r="E497" s="2" t="s">
        <v>26</v>
      </c>
      <c r="F497" s="2" t="s">
        <v>27</v>
      </c>
      <c r="G497" s="2" t="s">
        <v>28</v>
      </c>
      <c r="H497" s="2" t="s">
        <v>29</v>
      </c>
      <c r="I497" s="6">
        <v>88398853.769999996</v>
      </c>
      <c r="J497" s="2" t="s">
        <v>1596</v>
      </c>
      <c r="K497" s="2" t="s">
        <v>105</v>
      </c>
      <c r="L497" s="2" t="s">
        <v>578</v>
      </c>
      <c r="M497" s="8">
        <v>15.98</v>
      </c>
      <c r="N497" s="43">
        <v>45639</v>
      </c>
      <c r="O497" s="43">
        <v>46704</v>
      </c>
      <c r="P497" s="43" t="s">
        <v>316</v>
      </c>
      <c r="Q497" s="2" t="s">
        <v>1062</v>
      </c>
      <c r="R497" s="9">
        <v>128</v>
      </c>
      <c r="S497" s="10">
        <v>143.97999999999999</v>
      </c>
      <c r="T497" s="12">
        <v>93</v>
      </c>
      <c r="U497" s="12">
        <v>279</v>
      </c>
      <c r="V497" s="12">
        <v>372</v>
      </c>
    </row>
    <row r="498" spans="1:22" x14ac:dyDescent="0.25">
      <c r="A498" s="1" t="s">
        <v>1597</v>
      </c>
      <c r="B498" s="1" t="s">
        <v>1598</v>
      </c>
      <c r="C498" s="1" t="s">
        <v>24</v>
      </c>
      <c r="D498" s="1" t="s">
        <v>25</v>
      </c>
      <c r="E498" s="1" t="s">
        <v>26</v>
      </c>
      <c r="F498" s="1" t="s">
        <v>27</v>
      </c>
      <c r="G498" s="1" t="s">
        <v>28</v>
      </c>
      <c r="H498" s="1" t="s">
        <v>29</v>
      </c>
      <c r="I498" s="5">
        <v>104240057.81999999</v>
      </c>
      <c r="J498" s="1" t="s">
        <v>1599</v>
      </c>
      <c r="K498" s="1" t="s">
        <v>105</v>
      </c>
      <c r="L498" s="1" t="s">
        <v>578</v>
      </c>
      <c r="M498" s="7">
        <v>21.34</v>
      </c>
      <c r="N498" s="42">
        <v>45639</v>
      </c>
      <c r="O498" s="42">
        <v>46734</v>
      </c>
      <c r="P498" s="42" t="s">
        <v>316</v>
      </c>
      <c r="Q498" s="1" t="s">
        <v>1062</v>
      </c>
      <c r="R498" s="3">
        <v>143.97999999999999</v>
      </c>
      <c r="S498" s="4">
        <v>165.32</v>
      </c>
      <c r="T498" s="11">
        <v>125</v>
      </c>
      <c r="U498" s="11">
        <v>375</v>
      </c>
      <c r="V498" s="11">
        <v>500</v>
      </c>
    </row>
    <row r="499" spans="1:22" x14ac:dyDescent="0.25">
      <c r="A499" s="2" t="s">
        <v>1600</v>
      </c>
      <c r="B499" s="2" t="s">
        <v>1601</v>
      </c>
      <c r="C499" s="2" t="s">
        <v>24</v>
      </c>
      <c r="D499" s="2" t="s">
        <v>25</v>
      </c>
      <c r="E499" s="2" t="s">
        <v>26</v>
      </c>
      <c r="F499" s="2" t="s">
        <v>27</v>
      </c>
      <c r="G499" s="2" t="s">
        <v>37</v>
      </c>
      <c r="H499" s="2" t="s">
        <v>38</v>
      </c>
      <c r="I499" s="6">
        <v>16377783.970000001</v>
      </c>
      <c r="J499" s="2" t="s">
        <v>565</v>
      </c>
      <c r="K499" s="2" t="s">
        <v>45</v>
      </c>
      <c r="L499" s="2" t="s">
        <v>32</v>
      </c>
      <c r="M499" s="8">
        <v>17.344000000000001</v>
      </c>
      <c r="N499" s="43">
        <v>45470</v>
      </c>
      <c r="O499" s="43">
        <v>45715</v>
      </c>
      <c r="P499" s="43" t="s">
        <v>316</v>
      </c>
      <c r="Q499" s="2" t="s">
        <v>1602</v>
      </c>
      <c r="R499" s="9">
        <v>0</v>
      </c>
      <c r="S499" s="10">
        <v>17.34</v>
      </c>
      <c r="T499" s="12">
        <v>101</v>
      </c>
      <c r="U499" s="12">
        <v>303</v>
      </c>
      <c r="V499" s="12">
        <v>404</v>
      </c>
    </row>
    <row r="500" spans="1:22" x14ac:dyDescent="0.25">
      <c r="A500" s="1" t="s">
        <v>1603</v>
      </c>
      <c r="B500" s="1" t="s">
        <v>1604</v>
      </c>
      <c r="C500" s="1" t="s">
        <v>24</v>
      </c>
      <c r="D500" s="1" t="s">
        <v>25</v>
      </c>
      <c r="E500" s="1" t="s">
        <v>26</v>
      </c>
      <c r="F500" s="1" t="s">
        <v>27</v>
      </c>
      <c r="G500" s="1" t="s">
        <v>1056</v>
      </c>
      <c r="H500" s="1" t="s">
        <v>29</v>
      </c>
      <c r="I500" s="5">
        <v>84175774.890000001</v>
      </c>
      <c r="J500" s="1" t="s">
        <v>962</v>
      </c>
      <c r="K500" s="1" t="s">
        <v>97</v>
      </c>
      <c r="L500" s="1" t="s">
        <v>32</v>
      </c>
      <c r="M500" s="7">
        <v>4.9000000000000004</v>
      </c>
      <c r="N500" s="42">
        <v>45260</v>
      </c>
      <c r="O500" s="42">
        <v>45940</v>
      </c>
      <c r="P500" s="42" t="s">
        <v>316</v>
      </c>
      <c r="Q500" s="1" t="s">
        <v>963</v>
      </c>
      <c r="R500" s="3">
        <v>14.5</v>
      </c>
      <c r="S500" s="4">
        <v>19.399999999999999</v>
      </c>
      <c r="T500" s="11">
        <v>29</v>
      </c>
      <c r="U500" s="11">
        <v>87</v>
      </c>
      <c r="V500" s="11">
        <v>116</v>
      </c>
    </row>
    <row r="501" spans="1:22" x14ac:dyDescent="0.25">
      <c r="A501" s="2" t="s">
        <v>1605</v>
      </c>
      <c r="B501" s="2" t="s">
        <v>1606</v>
      </c>
      <c r="C501" s="2" t="s">
        <v>24</v>
      </c>
      <c r="D501" s="2" t="s">
        <v>25</v>
      </c>
      <c r="E501" s="2" t="s">
        <v>26</v>
      </c>
      <c r="F501" s="2" t="s">
        <v>27</v>
      </c>
      <c r="G501" s="2" t="s">
        <v>43</v>
      </c>
      <c r="H501" s="2" t="s">
        <v>29</v>
      </c>
      <c r="I501" s="6">
        <v>129269433.73</v>
      </c>
      <c r="J501" s="2" t="s">
        <v>1607</v>
      </c>
      <c r="K501" s="2" t="s">
        <v>80</v>
      </c>
      <c r="L501" s="2" t="s">
        <v>578</v>
      </c>
      <c r="M501" s="8">
        <v>24.3</v>
      </c>
      <c r="N501" s="43">
        <v>46114</v>
      </c>
      <c r="O501" s="43">
        <v>46662</v>
      </c>
      <c r="P501" s="43" t="s">
        <v>316</v>
      </c>
      <c r="Q501" s="2" t="s">
        <v>1114</v>
      </c>
      <c r="R501" s="9">
        <v>1.2</v>
      </c>
      <c r="S501" s="10">
        <v>25.5</v>
      </c>
      <c r="T501" s="12">
        <v>77</v>
      </c>
      <c r="U501" s="12">
        <v>231</v>
      </c>
      <c r="V501" s="12">
        <v>308</v>
      </c>
    </row>
    <row r="502" spans="1:22" x14ac:dyDescent="0.25">
      <c r="A502" s="1" t="s">
        <v>1608</v>
      </c>
      <c r="B502" s="1" t="s">
        <v>1609</v>
      </c>
      <c r="C502" s="1" t="s">
        <v>24</v>
      </c>
      <c r="D502" s="1" t="s">
        <v>25</v>
      </c>
      <c r="E502" s="1" t="s">
        <v>26</v>
      </c>
      <c r="F502" s="1" t="s">
        <v>27</v>
      </c>
      <c r="G502" s="1" t="s">
        <v>1056</v>
      </c>
      <c r="H502" s="1" t="s">
        <v>29</v>
      </c>
      <c r="I502" s="5">
        <v>176688089.34</v>
      </c>
      <c r="J502" s="1" t="s">
        <v>1610</v>
      </c>
      <c r="K502" s="1" t="s">
        <v>274</v>
      </c>
      <c r="L502" s="1" t="s">
        <v>1611</v>
      </c>
      <c r="M502" s="7">
        <v>44.2</v>
      </c>
      <c r="N502" s="42" t="s">
        <v>316</v>
      </c>
      <c r="O502" s="42" t="s">
        <v>316</v>
      </c>
      <c r="P502" s="42" t="s">
        <v>316</v>
      </c>
      <c r="Q502" s="1" t="s">
        <v>724</v>
      </c>
      <c r="R502" s="3">
        <v>283.60000000000002</v>
      </c>
      <c r="S502" s="4">
        <v>327.8</v>
      </c>
      <c r="T502" s="11">
        <v>259</v>
      </c>
      <c r="U502" s="11">
        <v>777</v>
      </c>
      <c r="V502" s="11">
        <v>1036</v>
      </c>
    </row>
    <row r="503" spans="1:22" x14ac:dyDescent="0.25">
      <c r="A503" s="2" t="s">
        <v>1612</v>
      </c>
      <c r="B503" s="2" t="s">
        <v>1613</v>
      </c>
      <c r="C503" s="2" t="s">
        <v>24</v>
      </c>
      <c r="D503" s="2" t="s">
        <v>25</v>
      </c>
      <c r="E503" s="2" t="s">
        <v>26</v>
      </c>
      <c r="F503" s="2" t="s">
        <v>27</v>
      </c>
      <c r="G503" s="2" t="s">
        <v>1056</v>
      </c>
      <c r="H503" s="2" t="s">
        <v>29</v>
      </c>
      <c r="I503" s="6">
        <v>151034882.99000001</v>
      </c>
      <c r="J503" s="2" t="s">
        <v>1614</v>
      </c>
      <c r="K503" s="2" t="s">
        <v>274</v>
      </c>
      <c r="L503" s="2" t="s">
        <v>1611</v>
      </c>
      <c r="M503" s="8">
        <v>20.229999999999961</v>
      </c>
      <c r="N503" s="43" t="s">
        <v>316</v>
      </c>
      <c r="O503" s="43" t="s">
        <v>316</v>
      </c>
      <c r="P503" s="43" t="s">
        <v>316</v>
      </c>
      <c r="Q503" s="2" t="s">
        <v>724</v>
      </c>
      <c r="R503" s="9">
        <v>327.8</v>
      </c>
      <c r="S503" s="10">
        <v>348.03</v>
      </c>
      <c r="T503" s="12">
        <v>118</v>
      </c>
      <c r="U503" s="12">
        <v>354</v>
      </c>
      <c r="V503" s="12">
        <v>472</v>
      </c>
    </row>
    <row r="504" spans="1:22" x14ac:dyDescent="0.25">
      <c r="A504" s="1" t="s">
        <v>1615</v>
      </c>
      <c r="B504" s="1" t="s">
        <v>1616</v>
      </c>
      <c r="C504" s="1" t="s">
        <v>24</v>
      </c>
      <c r="D504" s="1" t="s">
        <v>25</v>
      </c>
      <c r="E504" s="1" t="s">
        <v>26</v>
      </c>
      <c r="F504" s="1" t="s">
        <v>27</v>
      </c>
      <c r="G504" s="1" t="s">
        <v>43</v>
      </c>
      <c r="H504" s="1" t="s">
        <v>29</v>
      </c>
      <c r="I504" s="5">
        <v>235152353.86000001</v>
      </c>
      <c r="J504" s="1" t="s">
        <v>1617</v>
      </c>
      <c r="K504" s="1" t="s">
        <v>87</v>
      </c>
      <c r="L504" s="1" t="s">
        <v>1611</v>
      </c>
      <c r="M504" s="7">
        <v>26.32000000000005</v>
      </c>
      <c r="N504" s="42" t="s">
        <v>316</v>
      </c>
      <c r="O504" s="42" t="s">
        <v>316</v>
      </c>
      <c r="P504" s="42" t="s">
        <v>316</v>
      </c>
      <c r="Q504" s="1" t="s">
        <v>724</v>
      </c>
      <c r="R504" s="3">
        <v>348.03</v>
      </c>
      <c r="S504" s="4">
        <v>374.35</v>
      </c>
      <c r="T504" s="11">
        <v>83</v>
      </c>
      <c r="U504" s="11">
        <v>249</v>
      </c>
      <c r="V504" s="11">
        <v>332</v>
      </c>
    </row>
    <row r="505" spans="1:22" x14ac:dyDescent="0.25">
      <c r="A505" s="2" t="s">
        <v>1618</v>
      </c>
      <c r="B505" s="2" t="s">
        <v>1619</v>
      </c>
      <c r="C505" s="2" t="s">
        <v>24</v>
      </c>
      <c r="D505" s="2" t="s">
        <v>25</v>
      </c>
      <c r="E505" s="2" t="s">
        <v>26</v>
      </c>
      <c r="F505" s="2" t="s">
        <v>27</v>
      </c>
      <c r="G505" s="2" t="s">
        <v>1056</v>
      </c>
      <c r="H505" s="2" t="s">
        <v>29</v>
      </c>
      <c r="I505" s="6">
        <v>66038756.960000001</v>
      </c>
      <c r="J505" s="2" t="s">
        <v>1620</v>
      </c>
      <c r="K505" s="2" t="s">
        <v>274</v>
      </c>
      <c r="L505" s="2" t="s">
        <v>1611</v>
      </c>
      <c r="M505" s="8">
        <v>9.6</v>
      </c>
      <c r="N505" s="43" t="s">
        <v>316</v>
      </c>
      <c r="O505" s="43" t="s">
        <v>316</v>
      </c>
      <c r="P505" s="43" t="s">
        <v>316</v>
      </c>
      <c r="Q505" s="2" t="s">
        <v>1621</v>
      </c>
      <c r="R505" s="9" t="s">
        <v>1622</v>
      </c>
      <c r="S505" s="10" t="s">
        <v>1623</v>
      </c>
      <c r="T505" s="12">
        <v>56.16</v>
      </c>
      <c r="U505" s="12">
        <v>168.48</v>
      </c>
      <c r="V505" s="12">
        <v>224.64</v>
      </c>
    </row>
    <row r="506" spans="1:22" x14ac:dyDescent="0.25">
      <c r="A506" s="1" t="s">
        <v>1624</v>
      </c>
      <c r="B506" s="1" t="s">
        <v>1625</v>
      </c>
      <c r="C506" s="1" t="s">
        <v>24</v>
      </c>
      <c r="D506" s="1" t="s">
        <v>25</v>
      </c>
      <c r="E506" s="1" t="s">
        <v>26</v>
      </c>
      <c r="F506" s="1" t="s">
        <v>27</v>
      </c>
      <c r="G506" s="1" t="s">
        <v>43</v>
      </c>
      <c r="H506" s="1" t="s">
        <v>29</v>
      </c>
      <c r="I506" s="5">
        <v>77911070.540000007</v>
      </c>
      <c r="J506" s="1" t="s">
        <v>1626</v>
      </c>
      <c r="K506" s="1" t="s">
        <v>305</v>
      </c>
      <c r="L506" s="1" t="s">
        <v>1611</v>
      </c>
      <c r="M506" s="7">
        <v>25.29</v>
      </c>
      <c r="N506" s="42" t="s">
        <v>316</v>
      </c>
      <c r="O506" s="42" t="s">
        <v>316</v>
      </c>
      <c r="P506" s="42" t="s">
        <v>316</v>
      </c>
      <c r="Q506" s="1" t="s">
        <v>1069</v>
      </c>
      <c r="R506" s="3">
        <v>135.41999999999999</v>
      </c>
      <c r="S506" s="4">
        <v>160.71</v>
      </c>
      <c r="T506" s="11">
        <v>80</v>
      </c>
      <c r="U506" s="11">
        <v>240</v>
      </c>
      <c r="V506" s="11">
        <v>320</v>
      </c>
    </row>
    <row r="507" spans="1:22" x14ac:dyDescent="0.25">
      <c r="A507" s="2" t="s">
        <v>1627</v>
      </c>
      <c r="B507" s="2" t="s">
        <v>1628</v>
      </c>
      <c r="C507" s="2" t="s">
        <v>24</v>
      </c>
      <c r="D507" s="2" t="s">
        <v>25</v>
      </c>
      <c r="E507" s="2" t="s">
        <v>26</v>
      </c>
      <c r="F507" s="2" t="s">
        <v>27</v>
      </c>
      <c r="G507" s="2" t="s">
        <v>43</v>
      </c>
      <c r="H507" s="2" t="s">
        <v>29</v>
      </c>
      <c r="I507" s="6">
        <v>75313456.569999993</v>
      </c>
      <c r="J507" s="2" t="s">
        <v>1629</v>
      </c>
      <c r="K507" s="2" t="s">
        <v>274</v>
      </c>
      <c r="L507" s="2" t="s">
        <v>1611</v>
      </c>
      <c r="M507" s="8">
        <v>19.079999999999998</v>
      </c>
      <c r="N507" s="43" t="s">
        <v>316</v>
      </c>
      <c r="O507" s="43" t="s">
        <v>316</v>
      </c>
      <c r="P507" s="43" t="s">
        <v>316</v>
      </c>
      <c r="Q507" s="2" t="s">
        <v>1069</v>
      </c>
      <c r="R507" s="9">
        <v>160.71</v>
      </c>
      <c r="S507" s="10">
        <v>179.79</v>
      </c>
      <c r="T507" s="12">
        <v>60</v>
      </c>
      <c r="U507" s="12">
        <v>180</v>
      </c>
      <c r="V507" s="12">
        <v>240</v>
      </c>
    </row>
    <row r="508" spans="1:22" x14ac:dyDescent="0.25">
      <c r="A508" s="1" t="s">
        <v>1630</v>
      </c>
      <c r="B508" s="1" t="s">
        <v>1631</v>
      </c>
      <c r="C508" s="1" t="s">
        <v>24</v>
      </c>
      <c r="D508" s="1" t="s">
        <v>25</v>
      </c>
      <c r="E508" s="1" t="s">
        <v>26</v>
      </c>
      <c r="F508" s="1" t="s">
        <v>27</v>
      </c>
      <c r="G508" s="1" t="s">
        <v>43</v>
      </c>
      <c r="H508" s="1" t="s">
        <v>29</v>
      </c>
      <c r="I508" s="5">
        <v>157181548.13999999</v>
      </c>
      <c r="J508" s="1" t="s">
        <v>638</v>
      </c>
      <c r="K508" s="1" t="s">
        <v>274</v>
      </c>
      <c r="L508" s="1" t="s">
        <v>1611</v>
      </c>
      <c r="M508" s="7">
        <v>20.87</v>
      </c>
      <c r="N508" s="42" t="s">
        <v>316</v>
      </c>
      <c r="O508" s="42" t="s">
        <v>316</v>
      </c>
      <c r="P508" s="42" t="s">
        <v>316</v>
      </c>
      <c r="Q508" s="1" t="s">
        <v>1069</v>
      </c>
      <c r="R508" s="3">
        <v>179.79</v>
      </c>
      <c r="S508" s="4">
        <v>200.66</v>
      </c>
      <c r="T508" s="11">
        <v>123</v>
      </c>
      <c r="U508" s="11">
        <v>369</v>
      </c>
      <c r="V508" s="11">
        <v>492</v>
      </c>
    </row>
    <row r="509" spans="1:22" x14ac:dyDescent="0.25">
      <c r="A509" s="2" t="s">
        <v>1632</v>
      </c>
      <c r="B509" s="2" t="s">
        <v>1633</v>
      </c>
      <c r="C509" s="2" t="s">
        <v>24</v>
      </c>
      <c r="D509" s="2" t="s">
        <v>25</v>
      </c>
      <c r="E509" s="2" t="s">
        <v>26</v>
      </c>
      <c r="F509" s="2" t="s">
        <v>27</v>
      </c>
      <c r="G509" s="2" t="s">
        <v>43</v>
      </c>
      <c r="H509" s="2" t="s">
        <v>29</v>
      </c>
      <c r="I509" s="6">
        <v>281137088.32999998</v>
      </c>
      <c r="J509" s="2" t="s">
        <v>1634</v>
      </c>
      <c r="K509" s="2" t="s">
        <v>76</v>
      </c>
      <c r="L509" s="2" t="s">
        <v>1611</v>
      </c>
      <c r="M509" s="8">
        <v>55</v>
      </c>
      <c r="N509" s="43" t="s">
        <v>316</v>
      </c>
      <c r="O509" s="43" t="s">
        <v>316</v>
      </c>
      <c r="P509" s="43" t="s">
        <v>316</v>
      </c>
      <c r="Q509" s="2" t="s">
        <v>728</v>
      </c>
      <c r="R509" s="9">
        <v>0.2</v>
      </c>
      <c r="S509" s="10">
        <v>55.2</v>
      </c>
      <c r="T509" s="12">
        <v>322</v>
      </c>
      <c r="U509" s="12">
        <v>966</v>
      </c>
      <c r="V509" s="12">
        <v>1288</v>
      </c>
    </row>
    <row r="510" spans="1:22" x14ac:dyDescent="0.25">
      <c r="A510" s="1" t="s">
        <v>1635</v>
      </c>
      <c r="B510" s="1" t="s">
        <v>1636</v>
      </c>
      <c r="C510" s="1" t="s">
        <v>24</v>
      </c>
      <c r="D510" s="1" t="s">
        <v>25</v>
      </c>
      <c r="E510" s="1" t="s">
        <v>26</v>
      </c>
      <c r="F510" s="1" t="s">
        <v>27</v>
      </c>
      <c r="G510" s="1" t="s">
        <v>1056</v>
      </c>
      <c r="H510" s="1" t="s">
        <v>29</v>
      </c>
      <c r="I510" s="5">
        <v>184705145.66999999</v>
      </c>
      <c r="J510" s="1" t="s">
        <v>1637</v>
      </c>
      <c r="K510" s="1" t="s">
        <v>45</v>
      </c>
      <c r="L510" s="1" t="s">
        <v>1611</v>
      </c>
      <c r="M510" s="7">
        <v>12.85</v>
      </c>
      <c r="N510" s="42" t="s">
        <v>316</v>
      </c>
      <c r="O510" s="42" t="s">
        <v>316</v>
      </c>
      <c r="P510" s="42" t="s">
        <v>316</v>
      </c>
      <c r="Q510" s="1" t="s">
        <v>1638</v>
      </c>
      <c r="R510" s="3">
        <v>0</v>
      </c>
      <c r="S510" s="4">
        <v>12.85</v>
      </c>
      <c r="T510" s="11">
        <v>125</v>
      </c>
      <c r="U510" s="11">
        <v>375</v>
      </c>
      <c r="V510" s="11">
        <v>500</v>
      </c>
    </row>
    <row r="511" spans="1:22" x14ac:dyDescent="0.25">
      <c r="A511" s="2" t="s">
        <v>1639</v>
      </c>
      <c r="B511" s="2" t="s">
        <v>1640</v>
      </c>
      <c r="C511" s="2" t="s">
        <v>24</v>
      </c>
      <c r="D511" s="2" t="s">
        <v>25</v>
      </c>
      <c r="E511" s="2" t="s">
        <v>26</v>
      </c>
      <c r="F511" s="2" t="s">
        <v>27</v>
      </c>
      <c r="G511" s="2" t="s">
        <v>1056</v>
      </c>
      <c r="H511" s="2" t="s">
        <v>29</v>
      </c>
      <c r="I511" s="6">
        <v>143718464.46000001</v>
      </c>
      <c r="J511" s="2" t="s">
        <v>1641</v>
      </c>
      <c r="K511" s="2" t="s">
        <v>45</v>
      </c>
      <c r="L511" s="2" t="s">
        <v>1611</v>
      </c>
      <c r="M511" s="8">
        <v>10.25</v>
      </c>
      <c r="N511" s="43" t="s">
        <v>316</v>
      </c>
      <c r="O511" s="43" t="s">
        <v>316</v>
      </c>
      <c r="P511" s="43" t="s">
        <v>316</v>
      </c>
      <c r="Q511" s="2" t="s">
        <v>1638</v>
      </c>
      <c r="R511" s="9">
        <v>12.85</v>
      </c>
      <c r="S511" s="10">
        <v>23.1</v>
      </c>
      <c r="T511" s="12">
        <v>59.962499999999999</v>
      </c>
      <c r="U511" s="12">
        <v>179.88749999999999</v>
      </c>
      <c r="V511" s="12">
        <v>239.85</v>
      </c>
    </row>
    <row r="512" spans="1:22" x14ac:dyDescent="0.25">
      <c r="A512" s="1" t="s">
        <v>1642</v>
      </c>
      <c r="B512" s="1" t="s">
        <v>1643</v>
      </c>
      <c r="C512" s="1" t="s">
        <v>24</v>
      </c>
      <c r="D512" s="1" t="s">
        <v>25</v>
      </c>
      <c r="E512" s="1" t="s">
        <v>26</v>
      </c>
      <c r="F512" s="1" t="s">
        <v>27</v>
      </c>
      <c r="G512" s="1" t="s">
        <v>43</v>
      </c>
      <c r="H512" s="1" t="s">
        <v>29</v>
      </c>
      <c r="I512" s="5">
        <v>319574057.69999999</v>
      </c>
      <c r="J512" s="1" t="s">
        <v>757</v>
      </c>
      <c r="K512" s="1" t="s">
        <v>40</v>
      </c>
      <c r="L512" s="1" t="s">
        <v>1611</v>
      </c>
      <c r="M512" s="7">
        <v>58.5</v>
      </c>
      <c r="N512" s="42" t="s">
        <v>316</v>
      </c>
      <c r="O512" s="42" t="s">
        <v>316</v>
      </c>
      <c r="P512" s="42" t="s">
        <v>316</v>
      </c>
      <c r="Q512" s="1" t="s">
        <v>758</v>
      </c>
      <c r="R512" s="3">
        <v>152</v>
      </c>
      <c r="S512" s="4">
        <v>210.5</v>
      </c>
      <c r="T512" s="11">
        <v>342</v>
      </c>
      <c r="U512" s="11">
        <v>1026</v>
      </c>
      <c r="V512" s="11">
        <v>1368</v>
      </c>
    </row>
    <row r="513" spans="1:22" x14ac:dyDescent="0.25">
      <c r="A513" s="2" t="s">
        <v>1644</v>
      </c>
      <c r="B513" s="2" t="s">
        <v>1645</v>
      </c>
      <c r="C513" s="2" t="s">
        <v>24</v>
      </c>
      <c r="D513" s="2" t="s">
        <v>25</v>
      </c>
      <c r="E513" s="2" t="s">
        <v>26</v>
      </c>
      <c r="F513" s="2" t="s">
        <v>27</v>
      </c>
      <c r="G513" s="2" t="s">
        <v>37</v>
      </c>
      <c r="H513" s="2" t="s">
        <v>29</v>
      </c>
      <c r="I513" s="6">
        <v>88799019.719999999</v>
      </c>
      <c r="J513" s="2" t="s">
        <v>1646</v>
      </c>
      <c r="K513" s="2" t="s">
        <v>45</v>
      </c>
      <c r="L513" s="2" t="s">
        <v>315</v>
      </c>
      <c r="M513" s="8">
        <v>20.77</v>
      </c>
      <c r="N513" s="43" t="s">
        <v>316</v>
      </c>
      <c r="O513" s="43" t="s">
        <v>316</v>
      </c>
      <c r="P513" s="43" t="s">
        <v>316</v>
      </c>
      <c r="Q513" s="2" t="s">
        <v>1213</v>
      </c>
      <c r="R513" s="9">
        <v>58</v>
      </c>
      <c r="S513" s="10">
        <v>78.77</v>
      </c>
      <c r="T513" s="12">
        <v>118</v>
      </c>
      <c r="U513" s="12">
        <v>354</v>
      </c>
      <c r="V513" s="12">
        <v>472</v>
      </c>
    </row>
    <row r="514" spans="1:22" x14ac:dyDescent="0.25">
      <c r="A514" s="1" t="s">
        <v>1647</v>
      </c>
      <c r="B514" s="1" t="s">
        <v>1648</v>
      </c>
      <c r="C514" s="1" t="s">
        <v>24</v>
      </c>
      <c r="D514" s="1" t="s">
        <v>25</v>
      </c>
      <c r="E514" s="1" t="s">
        <v>26</v>
      </c>
      <c r="F514" s="1" t="s">
        <v>27</v>
      </c>
      <c r="G514" s="1" t="s">
        <v>1056</v>
      </c>
      <c r="H514" s="1" t="s">
        <v>29</v>
      </c>
      <c r="I514" s="5">
        <v>107409292.28</v>
      </c>
      <c r="J514" s="1" t="s">
        <v>1649</v>
      </c>
      <c r="K514" s="1" t="s">
        <v>122</v>
      </c>
      <c r="L514" s="1" t="s">
        <v>1611</v>
      </c>
      <c r="M514" s="7">
        <v>36.200000000000003</v>
      </c>
      <c r="N514" s="42" t="s">
        <v>316</v>
      </c>
      <c r="O514" s="42" t="s">
        <v>316</v>
      </c>
      <c r="P514" s="42" t="s">
        <v>316</v>
      </c>
      <c r="Q514" s="1" t="s">
        <v>1202</v>
      </c>
      <c r="R514" s="3">
        <v>33.1</v>
      </c>
      <c r="S514" s="4">
        <v>69.3</v>
      </c>
      <c r="T514" s="11">
        <v>212</v>
      </c>
      <c r="U514" s="11">
        <v>636</v>
      </c>
      <c r="V514" s="11">
        <v>848</v>
      </c>
    </row>
    <row r="515" spans="1:22" x14ac:dyDescent="0.25">
      <c r="A515" s="2" t="s">
        <v>1650</v>
      </c>
      <c r="B515" s="2" t="s">
        <v>1651</v>
      </c>
      <c r="C515" s="2" t="s">
        <v>24</v>
      </c>
      <c r="D515" s="2" t="s">
        <v>25</v>
      </c>
      <c r="E515" s="2" t="s">
        <v>26</v>
      </c>
      <c r="F515" s="2" t="s">
        <v>27</v>
      </c>
      <c r="G515" s="2" t="s">
        <v>37</v>
      </c>
      <c r="H515" s="2" t="s">
        <v>29</v>
      </c>
      <c r="I515" s="6">
        <v>167506713.08000001</v>
      </c>
      <c r="J515" s="2" t="s">
        <v>1652</v>
      </c>
      <c r="K515" s="2" t="s">
        <v>72</v>
      </c>
      <c r="L515" s="2" t="s">
        <v>1611</v>
      </c>
      <c r="M515" s="8">
        <v>41.08</v>
      </c>
      <c r="N515" s="43" t="s">
        <v>316</v>
      </c>
      <c r="O515" s="43" t="s">
        <v>316</v>
      </c>
      <c r="P515" s="43" t="s">
        <v>316</v>
      </c>
      <c r="Q515" s="2" t="s">
        <v>954</v>
      </c>
      <c r="R515" s="9">
        <v>143.5</v>
      </c>
      <c r="S515" s="10">
        <v>184.58</v>
      </c>
      <c r="T515" s="12">
        <v>240.31799999999998</v>
      </c>
      <c r="U515" s="12">
        <v>720.95399999999995</v>
      </c>
      <c r="V515" s="12">
        <v>961.27199999999993</v>
      </c>
    </row>
    <row r="516" spans="1:22" x14ac:dyDescent="0.25">
      <c r="A516" s="1" t="s">
        <v>1653</v>
      </c>
      <c r="B516" s="1" t="s">
        <v>1654</v>
      </c>
      <c r="C516" s="1" t="s">
        <v>24</v>
      </c>
      <c r="D516" s="1" t="s">
        <v>25</v>
      </c>
      <c r="E516" s="1" t="s">
        <v>26</v>
      </c>
      <c r="F516" s="1" t="s">
        <v>27</v>
      </c>
      <c r="G516" s="1" t="s">
        <v>1056</v>
      </c>
      <c r="H516" s="1" t="s">
        <v>29</v>
      </c>
      <c r="I516" s="5">
        <v>200636256.22999999</v>
      </c>
      <c r="J516" s="1" t="s">
        <v>1655</v>
      </c>
      <c r="K516" s="1" t="s">
        <v>45</v>
      </c>
      <c r="L516" s="1" t="s">
        <v>1611</v>
      </c>
      <c r="M516" s="7">
        <v>29.85</v>
      </c>
      <c r="N516" s="42" t="s">
        <v>316</v>
      </c>
      <c r="O516" s="42" t="s">
        <v>316</v>
      </c>
      <c r="P516" s="42" t="s">
        <v>316</v>
      </c>
      <c r="Q516" s="1" t="s">
        <v>991</v>
      </c>
      <c r="R516" s="3">
        <v>0</v>
      </c>
      <c r="S516" s="4">
        <v>29.85</v>
      </c>
      <c r="T516" s="11">
        <v>174.6225</v>
      </c>
      <c r="U516" s="11">
        <v>523.86750000000006</v>
      </c>
      <c r="V516" s="11">
        <v>698.49</v>
      </c>
    </row>
    <row r="517" spans="1:22" x14ac:dyDescent="0.25">
      <c r="A517" s="2" t="s">
        <v>1656</v>
      </c>
      <c r="B517" s="2" t="s">
        <v>1657</v>
      </c>
      <c r="C517" s="2" t="s">
        <v>24</v>
      </c>
      <c r="D517" s="2" t="s">
        <v>25</v>
      </c>
      <c r="E517" s="2" t="s">
        <v>26</v>
      </c>
      <c r="F517" s="2" t="s">
        <v>27</v>
      </c>
      <c r="G517" s="2" t="s">
        <v>43</v>
      </c>
      <c r="H517" s="2" t="s">
        <v>29</v>
      </c>
      <c r="I517" s="6">
        <v>111222697.69</v>
      </c>
      <c r="J517" s="2" t="s">
        <v>155</v>
      </c>
      <c r="K517" s="2" t="s">
        <v>72</v>
      </c>
      <c r="L517" s="2" t="s">
        <v>1611</v>
      </c>
      <c r="M517" s="8">
        <v>20.36</v>
      </c>
      <c r="N517" s="43" t="s">
        <v>316</v>
      </c>
      <c r="O517" s="43" t="s">
        <v>316</v>
      </c>
      <c r="P517" s="43" t="s">
        <v>316</v>
      </c>
      <c r="Q517" s="2" t="s">
        <v>1658</v>
      </c>
      <c r="R517" s="9">
        <v>24.82</v>
      </c>
      <c r="S517" s="10">
        <v>45.18</v>
      </c>
      <c r="T517" s="12">
        <v>64.134</v>
      </c>
      <c r="U517" s="12">
        <v>192.40199999999999</v>
      </c>
      <c r="V517" s="12">
        <v>256.536</v>
      </c>
    </row>
    <row r="518" spans="1:22" x14ac:dyDescent="0.25">
      <c r="A518" s="1" t="s">
        <v>1659</v>
      </c>
      <c r="B518" s="1" t="s">
        <v>1660</v>
      </c>
      <c r="C518" s="1" t="s">
        <v>24</v>
      </c>
      <c r="D518" s="1" t="s">
        <v>25</v>
      </c>
      <c r="E518" s="1" t="s">
        <v>26</v>
      </c>
      <c r="F518" s="1" t="s">
        <v>27</v>
      </c>
      <c r="G518" s="1" t="s">
        <v>43</v>
      </c>
      <c r="H518" s="1" t="s">
        <v>29</v>
      </c>
      <c r="I518" s="5">
        <v>43702435.240000002</v>
      </c>
      <c r="J518" s="1" t="s">
        <v>1661</v>
      </c>
      <c r="K518" s="1" t="s">
        <v>80</v>
      </c>
      <c r="L518" s="1" t="s">
        <v>1611</v>
      </c>
      <c r="M518" s="7">
        <v>8</v>
      </c>
      <c r="N518" s="42" t="s">
        <v>316</v>
      </c>
      <c r="O518" s="42" t="s">
        <v>316</v>
      </c>
      <c r="P518" s="42" t="s">
        <v>316</v>
      </c>
      <c r="Q518" s="1" t="s">
        <v>937</v>
      </c>
      <c r="R518" s="3">
        <v>78</v>
      </c>
      <c r="S518" s="4">
        <v>86</v>
      </c>
      <c r="T518" s="11">
        <v>25.2</v>
      </c>
      <c r="U518" s="11">
        <v>75.599999999999994</v>
      </c>
      <c r="V518" s="11">
        <v>100.8</v>
      </c>
    </row>
    <row r="519" spans="1:22" x14ac:dyDescent="0.25">
      <c r="A519" s="2" t="s">
        <v>1662</v>
      </c>
      <c r="B519" s="2" t="s">
        <v>1663</v>
      </c>
      <c r="C519" s="2" t="s">
        <v>24</v>
      </c>
      <c r="D519" s="2" t="s">
        <v>25</v>
      </c>
      <c r="E519" s="2" t="s">
        <v>26</v>
      </c>
      <c r="F519" s="2" t="s">
        <v>27</v>
      </c>
      <c r="G519" s="2" t="s">
        <v>1056</v>
      </c>
      <c r="H519" s="2" t="s">
        <v>29</v>
      </c>
      <c r="I519" s="6">
        <v>16650000</v>
      </c>
      <c r="J519" s="2" t="s">
        <v>1664</v>
      </c>
      <c r="K519" s="2" t="s">
        <v>76</v>
      </c>
      <c r="L519" s="2" t="s">
        <v>1611</v>
      </c>
      <c r="M519" s="8">
        <v>10.75</v>
      </c>
      <c r="N519" s="43" t="s">
        <v>316</v>
      </c>
      <c r="O519" s="43" t="s">
        <v>316</v>
      </c>
      <c r="P519" s="43" t="s">
        <v>316</v>
      </c>
      <c r="Q519" s="2" t="s">
        <v>954</v>
      </c>
      <c r="R519" s="9">
        <v>104.9</v>
      </c>
      <c r="S519" s="10">
        <v>115.65</v>
      </c>
      <c r="T519" s="12">
        <v>63</v>
      </c>
      <c r="U519" s="12">
        <v>189</v>
      </c>
      <c r="V519" s="12">
        <v>252</v>
      </c>
    </row>
    <row r="520" spans="1:22" x14ac:dyDescent="0.25">
      <c r="A520" s="1" t="s">
        <v>1665</v>
      </c>
      <c r="B520" s="1" t="s">
        <v>1666</v>
      </c>
      <c r="C520" s="1" t="s">
        <v>24</v>
      </c>
      <c r="D520" s="1" t="s">
        <v>25</v>
      </c>
      <c r="E520" s="1" t="s">
        <v>26</v>
      </c>
      <c r="F520" s="1" t="s">
        <v>27</v>
      </c>
      <c r="G520" s="1" t="s">
        <v>43</v>
      </c>
      <c r="H520" s="1" t="s">
        <v>38</v>
      </c>
      <c r="I520" s="5">
        <v>5027807.34</v>
      </c>
      <c r="J520" s="1" t="s">
        <v>1667</v>
      </c>
      <c r="K520" s="1" t="s">
        <v>97</v>
      </c>
      <c r="L520" s="1" t="s">
        <v>32</v>
      </c>
      <c r="M520" s="7">
        <v>3.5</v>
      </c>
      <c r="N520" s="42">
        <v>44510</v>
      </c>
      <c r="O520" s="42">
        <v>44814</v>
      </c>
      <c r="P520" s="42" t="s">
        <v>316</v>
      </c>
      <c r="Q520" s="1" t="s">
        <v>1668</v>
      </c>
      <c r="R520" s="3">
        <v>0</v>
      </c>
      <c r="S520" s="4">
        <v>3.5</v>
      </c>
      <c r="T520" s="11">
        <v>12</v>
      </c>
      <c r="U520" s="11">
        <v>36</v>
      </c>
      <c r="V520" s="11">
        <v>48</v>
      </c>
    </row>
    <row r="521" spans="1:22" x14ac:dyDescent="0.25">
      <c r="A521" s="2" t="s">
        <v>1669</v>
      </c>
      <c r="B521" s="2" t="s">
        <v>1670</v>
      </c>
      <c r="C521" s="2" t="s">
        <v>24</v>
      </c>
      <c r="D521" s="2" t="s">
        <v>25</v>
      </c>
      <c r="E521" s="2" t="s">
        <v>26</v>
      </c>
      <c r="F521" s="2" t="s">
        <v>27</v>
      </c>
      <c r="G521" s="2" t="s">
        <v>37</v>
      </c>
      <c r="H521" s="2" t="s">
        <v>38</v>
      </c>
      <c r="I521" s="6">
        <v>5844576.75</v>
      </c>
      <c r="J521" s="2" t="s">
        <v>1671</v>
      </c>
      <c r="K521" s="2" t="s">
        <v>305</v>
      </c>
      <c r="L521" s="2" t="s">
        <v>32</v>
      </c>
      <c r="M521" s="8">
        <v>1.54</v>
      </c>
      <c r="N521" s="43">
        <v>44686</v>
      </c>
      <c r="O521" s="43">
        <v>45021</v>
      </c>
      <c r="P521" s="43" t="s">
        <v>316</v>
      </c>
      <c r="Q521" s="2" t="s">
        <v>1672</v>
      </c>
      <c r="R521" s="9">
        <v>0</v>
      </c>
      <c r="S521" s="10">
        <v>1.54</v>
      </c>
      <c r="T521" s="12">
        <v>10</v>
      </c>
      <c r="U521" s="12">
        <v>30</v>
      </c>
      <c r="V521" s="12">
        <v>40</v>
      </c>
    </row>
    <row r="522" spans="1:22" x14ac:dyDescent="0.25">
      <c r="A522" s="1" t="s">
        <v>1673</v>
      </c>
      <c r="B522" s="1" t="s">
        <v>1674</v>
      </c>
      <c r="C522" s="1" t="s">
        <v>24</v>
      </c>
      <c r="D522" s="1" t="s">
        <v>25</v>
      </c>
      <c r="E522" s="1" t="s">
        <v>26</v>
      </c>
      <c r="F522" s="1" t="s">
        <v>27</v>
      </c>
      <c r="G522" s="1" t="s">
        <v>28</v>
      </c>
      <c r="H522" s="1" t="s">
        <v>29</v>
      </c>
      <c r="I522" s="5">
        <v>14405616.15</v>
      </c>
      <c r="J522" s="1" t="s">
        <v>1675</v>
      </c>
      <c r="K522" s="1" t="s">
        <v>80</v>
      </c>
      <c r="L522" s="1" t="s">
        <v>32</v>
      </c>
      <c r="M522" s="7">
        <v>13.6</v>
      </c>
      <c r="N522" s="42">
        <v>44555</v>
      </c>
      <c r="O522" s="42">
        <v>44920</v>
      </c>
      <c r="P522" s="42" t="s">
        <v>316</v>
      </c>
      <c r="Q522" s="1" t="s">
        <v>1676</v>
      </c>
      <c r="R522" s="3">
        <v>255</v>
      </c>
      <c r="S522" s="4">
        <v>268.60000000000002</v>
      </c>
      <c r="T522" s="11">
        <v>9</v>
      </c>
      <c r="U522" s="11">
        <v>27</v>
      </c>
      <c r="V522" s="11">
        <v>36</v>
      </c>
    </row>
    <row r="523" spans="1:22" x14ac:dyDescent="0.25">
      <c r="A523" s="2" t="s">
        <v>2590</v>
      </c>
      <c r="B523" s="2" t="s">
        <v>1677</v>
      </c>
      <c r="C523" s="2" t="s">
        <v>24</v>
      </c>
      <c r="D523" s="2" t="s">
        <v>25</v>
      </c>
      <c r="E523" s="2" t="s">
        <v>26</v>
      </c>
      <c r="F523" s="2" t="s">
        <v>27</v>
      </c>
      <c r="G523" s="2" t="s">
        <v>37</v>
      </c>
      <c r="H523" s="2" t="s">
        <v>38</v>
      </c>
      <c r="I523" s="6">
        <v>4008416.42</v>
      </c>
      <c r="J523" s="2" t="s">
        <v>1678</v>
      </c>
      <c r="K523" s="2" t="s">
        <v>40</v>
      </c>
      <c r="L523" s="2" t="s">
        <v>32</v>
      </c>
      <c r="M523" s="8">
        <v>2.2770000000000001</v>
      </c>
      <c r="N523" s="43">
        <v>44686</v>
      </c>
      <c r="O523" s="43">
        <v>44931</v>
      </c>
      <c r="P523" s="43" t="s">
        <v>316</v>
      </c>
      <c r="Q523" s="2" t="s">
        <v>2479</v>
      </c>
      <c r="R523" s="9">
        <v>0</v>
      </c>
      <c r="S523" s="10">
        <v>2.2799999999999998</v>
      </c>
      <c r="T523" s="12">
        <v>14</v>
      </c>
      <c r="U523" s="12">
        <v>42</v>
      </c>
      <c r="V523" s="12">
        <v>56</v>
      </c>
    </row>
    <row r="524" spans="1:22" x14ac:dyDescent="0.25">
      <c r="A524" s="1" t="s">
        <v>1679</v>
      </c>
      <c r="B524" s="1" t="s">
        <v>1680</v>
      </c>
      <c r="C524" s="1" t="s">
        <v>24</v>
      </c>
      <c r="D524" s="1" t="s">
        <v>25</v>
      </c>
      <c r="E524" s="1" t="s">
        <v>26</v>
      </c>
      <c r="F524" s="1" t="s">
        <v>27</v>
      </c>
      <c r="G524" s="1" t="s">
        <v>37</v>
      </c>
      <c r="H524" s="1" t="s">
        <v>38</v>
      </c>
      <c r="I524" s="5">
        <v>4912184.66</v>
      </c>
      <c r="J524" s="1" t="s">
        <v>1497</v>
      </c>
      <c r="K524" s="1" t="s">
        <v>87</v>
      </c>
      <c r="L524" s="1" t="s">
        <v>32</v>
      </c>
      <c r="M524" s="7">
        <v>4.2</v>
      </c>
      <c r="N524" s="42">
        <v>44676</v>
      </c>
      <c r="O524" s="42">
        <v>44920</v>
      </c>
      <c r="P524" s="42" t="s">
        <v>316</v>
      </c>
      <c r="Q524" s="1" t="s">
        <v>1681</v>
      </c>
      <c r="R524" s="3">
        <v>0</v>
      </c>
      <c r="S524" s="4">
        <v>4.2</v>
      </c>
      <c r="T524" s="11">
        <v>25</v>
      </c>
      <c r="U524" s="11">
        <v>75</v>
      </c>
      <c r="V524" s="11">
        <v>100</v>
      </c>
    </row>
    <row r="525" spans="1:22" x14ac:dyDescent="0.25">
      <c r="A525" s="2" t="s">
        <v>1682</v>
      </c>
      <c r="B525" s="2" t="s">
        <v>1683</v>
      </c>
      <c r="C525" s="2" t="s">
        <v>24</v>
      </c>
      <c r="D525" s="2" t="s">
        <v>25</v>
      </c>
      <c r="E525" s="2" t="s">
        <v>26</v>
      </c>
      <c r="F525" s="2" t="s">
        <v>27</v>
      </c>
      <c r="G525" s="2" t="s">
        <v>28</v>
      </c>
      <c r="H525" s="2" t="s">
        <v>29</v>
      </c>
      <c r="I525" s="6">
        <v>22893116.329999998</v>
      </c>
      <c r="J525" s="2" t="s">
        <v>1684</v>
      </c>
      <c r="K525" s="2" t="s">
        <v>80</v>
      </c>
      <c r="L525" s="2" t="s">
        <v>32</v>
      </c>
      <c r="M525" s="8">
        <v>7.45</v>
      </c>
      <c r="N525" s="43">
        <v>44555</v>
      </c>
      <c r="O525" s="43">
        <v>44982</v>
      </c>
      <c r="P525" s="43" t="s">
        <v>316</v>
      </c>
      <c r="Q525" s="2" t="s">
        <v>928</v>
      </c>
      <c r="R525" s="9">
        <v>112.55</v>
      </c>
      <c r="S525" s="10">
        <v>120</v>
      </c>
      <c r="T525" s="12">
        <v>5</v>
      </c>
      <c r="U525" s="12">
        <v>15</v>
      </c>
      <c r="V525" s="12">
        <v>20</v>
      </c>
    </row>
    <row r="526" spans="1:22" x14ac:dyDescent="0.25">
      <c r="A526" s="1" t="s">
        <v>1685</v>
      </c>
      <c r="B526" s="1" t="s">
        <v>1686</v>
      </c>
      <c r="C526" s="1" t="s">
        <v>24</v>
      </c>
      <c r="D526" s="1" t="s">
        <v>25</v>
      </c>
      <c r="E526" s="1" t="s">
        <v>26</v>
      </c>
      <c r="F526" s="1" t="s">
        <v>27</v>
      </c>
      <c r="G526" s="1" t="s">
        <v>28</v>
      </c>
      <c r="H526" s="1" t="s">
        <v>29</v>
      </c>
      <c r="I526" s="5">
        <v>11882537.09</v>
      </c>
      <c r="J526" s="1" t="s">
        <v>1687</v>
      </c>
      <c r="K526" s="1" t="s">
        <v>305</v>
      </c>
      <c r="L526" s="1" t="s">
        <v>32</v>
      </c>
      <c r="M526" s="7">
        <v>10.78</v>
      </c>
      <c r="N526" s="42">
        <v>44586</v>
      </c>
      <c r="O526" s="42">
        <v>44920</v>
      </c>
      <c r="P526" s="42" t="s">
        <v>316</v>
      </c>
      <c r="Q526" s="1" t="s">
        <v>1688</v>
      </c>
      <c r="R526" s="3">
        <v>0</v>
      </c>
      <c r="S526" s="4">
        <v>10.78</v>
      </c>
      <c r="T526" s="11">
        <v>7</v>
      </c>
      <c r="U526" s="11">
        <v>21</v>
      </c>
      <c r="V526" s="11">
        <v>28</v>
      </c>
    </row>
    <row r="527" spans="1:22" x14ac:dyDescent="0.25">
      <c r="A527" s="2" t="s">
        <v>1689</v>
      </c>
      <c r="B527" s="2" t="s">
        <v>1690</v>
      </c>
      <c r="C527" s="2" t="s">
        <v>24</v>
      </c>
      <c r="D527" s="2" t="s">
        <v>25</v>
      </c>
      <c r="E527" s="2" t="s">
        <v>26</v>
      </c>
      <c r="F527" s="2" t="s">
        <v>27</v>
      </c>
      <c r="G527" s="2" t="s">
        <v>28</v>
      </c>
      <c r="H527" s="2" t="s">
        <v>29</v>
      </c>
      <c r="I527" s="6">
        <v>38592345.810000002</v>
      </c>
      <c r="J527" s="2" t="s">
        <v>1691</v>
      </c>
      <c r="K527" s="2" t="s">
        <v>305</v>
      </c>
      <c r="L527" s="2" t="s">
        <v>32</v>
      </c>
      <c r="M527" s="8">
        <v>47.86</v>
      </c>
      <c r="N527" s="43">
        <v>44586</v>
      </c>
      <c r="O527" s="43">
        <v>44920</v>
      </c>
      <c r="P527" s="43" t="s">
        <v>316</v>
      </c>
      <c r="Q527" s="2" t="s">
        <v>1069</v>
      </c>
      <c r="R527" s="9">
        <v>112.85</v>
      </c>
      <c r="S527" s="10">
        <v>160.71</v>
      </c>
      <c r="T527" s="12">
        <v>31</v>
      </c>
      <c r="U527" s="12">
        <v>93</v>
      </c>
      <c r="V527" s="12">
        <v>124</v>
      </c>
    </row>
    <row r="528" spans="1:22" x14ac:dyDescent="0.25">
      <c r="A528" s="1" t="s">
        <v>1692</v>
      </c>
      <c r="B528" s="1" t="s">
        <v>1693</v>
      </c>
      <c r="C528" s="1" t="s">
        <v>24</v>
      </c>
      <c r="D528" s="1" t="s">
        <v>25</v>
      </c>
      <c r="E528" s="1" t="s">
        <v>26</v>
      </c>
      <c r="F528" s="1" t="s">
        <v>27</v>
      </c>
      <c r="G528" s="1" t="s">
        <v>28</v>
      </c>
      <c r="H528" s="1" t="s">
        <v>29</v>
      </c>
      <c r="I528" s="5">
        <v>11302448.630000001</v>
      </c>
      <c r="J528" s="1" t="s">
        <v>1694</v>
      </c>
      <c r="K528" s="1" t="s">
        <v>112</v>
      </c>
      <c r="L528" s="1" t="s">
        <v>32</v>
      </c>
      <c r="M528" s="7">
        <v>12.28</v>
      </c>
      <c r="N528" s="42">
        <v>44555</v>
      </c>
      <c r="O528" s="42">
        <v>44920</v>
      </c>
      <c r="P528" s="42" t="s">
        <v>316</v>
      </c>
      <c r="Q528" s="1" t="s">
        <v>1695</v>
      </c>
      <c r="R528" s="3" t="s">
        <v>1696</v>
      </c>
      <c r="S528" s="4" t="s">
        <v>1697</v>
      </c>
      <c r="T528" s="11">
        <v>8</v>
      </c>
      <c r="U528" s="11">
        <v>24</v>
      </c>
      <c r="V528" s="11">
        <v>32</v>
      </c>
    </row>
    <row r="529" spans="1:22" x14ac:dyDescent="0.25">
      <c r="A529" s="2" t="s">
        <v>1698</v>
      </c>
      <c r="B529" s="2" t="s">
        <v>1699</v>
      </c>
      <c r="C529" s="2" t="s">
        <v>24</v>
      </c>
      <c r="D529" s="2" t="s">
        <v>25</v>
      </c>
      <c r="E529" s="2" t="s">
        <v>26</v>
      </c>
      <c r="F529" s="2" t="s">
        <v>27</v>
      </c>
      <c r="G529" s="2" t="s">
        <v>28</v>
      </c>
      <c r="H529" s="2" t="s">
        <v>29</v>
      </c>
      <c r="I529" s="6">
        <v>6104678.8799999999</v>
      </c>
      <c r="J529" s="2" t="s">
        <v>936</v>
      </c>
      <c r="K529" s="2" t="s">
        <v>80</v>
      </c>
      <c r="L529" s="2" t="s">
        <v>32</v>
      </c>
      <c r="M529" s="8">
        <v>3.8199999999999932</v>
      </c>
      <c r="N529" s="43">
        <v>44586</v>
      </c>
      <c r="O529" s="43">
        <v>44982</v>
      </c>
      <c r="P529" s="43" t="s">
        <v>316</v>
      </c>
      <c r="Q529" s="2" t="s">
        <v>924</v>
      </c>
      <c r="R529" s="9">
        <v>133.78</v>
      </c>
      <c r="S529" s="10">
        <v>137.6</v>
      </c>
      <c r="T529" s="12">
        <v>3</v>
      </c>
      <c r="U529" s="12">
        <v>9</v>
      </c>
      <c r="V529" s="12">
        <v>12</v>
      </c>
    </row>
    <row r="530" spans="1:22" x14ac:dyDescent="0.25">
      <c r="A530" s="1" t="s">
        <v>1700</v>
      </c>
      <c r="B530" s="1" t="s">
        <v>1701</v>
      </c>
      <c r="C530" s="1" t="s">
        <v>24</v>
      </c>
      <c r="D530" s="1" t="s">
        <v>25</v>
      </c>
      <c r="E530" s="1" t="s">
        <v>26</v>
      </c>
      <c r="F530" s="1" t="s">
        <v>27</v>
      </c>
      <c r="G530" s="1" t="s">
        <v>28</v>
      </c>
      <c r="H530" s="1" t="s">
        <v>29</v>
      </c>
      <c r="I530" s="5">
        <v>10576412.710000001</v>
      </c>
      <c r="J530" s="1" t="s">
        <v>1702</v>
      </c>
      <c r="K530" s="1" t="s">
        <v>122</v>
      </c>
      <c r="L530" s="1" t="s">
        <v>32</v>
      </c>
      <c r="M530" s="7">
        <v>4.5780000000000003</v>
      </c>
      <c r="N530" s="42">
        <v>44593</v>
      </c>
      <c r="O530" s="42">
        <v>45017</v>
      </c>
      <c r="P530" s="42" t="s">
        <v>316</v>
      </c>
      <c r="Q530" s="1" t="s">
        <v>950</v>
      </c>
      <c r="R530" s="3">
        <v>29.42</v>
      </c>
      <c r="S530" s="4">
        <v>34</v>
      </c>
      <c r="T530" s="11">
        <v>3</v>
      </c>
      <c r="U530" s="11">
        <v>9</v>
      </c>
      <c r="V530" s="11">
        <v>12</v>
      </c>
    </row>
    <row r="531" spans="1:22" x14ac:dyDescent="0.25">
      <c r="A531" s="2" t="s">
        <v>2574</v>
      </c>
      <c r="B531" s="2" t="s">
        <v>1703</v>
      </c>
      <c r="C531" s="2" t="s">
        <v>24</v>
      </c>
      <c r="D531" s="2" t="s">
        <v>25</v>
      </c>
      <c r="E531" s="2" t="s">
        <v>26</v>
      </c>
      <c r="F531" s="2" t="s">
        <v>27</v>
      </c>
      <c r="G531" s="2" t="s">
        <v>43</v>
      </c>
      <c r="H531" s="2" t="s">
        <v>38</v>
      </c>
      <c r="I531" s="6">
        <v>9543821.5800000001</v>
      </c>
      <c r="J531" s="2" t="s">
        <v>1704</v>
      </c>
      <c r="K531" s="2" t="s">
        <v>40</v>
      </c>
      <c r="L531" s="2" t="s">
        <v>32</v>
      </c>
      <c r="M531" s="8">
        <v>0.9</v>
      </c>
      <c r="N531" s="43">
        <v>44676</v>
      </c>
      <c r="O531" s="43">
        <v>44951</v>
      </c>
      <c r="P531" s="43" t="s">
        <v>316</v>
      </c>
      <c r="Q531" s="2" t="s">
        <v>2575</v>
      </c>
      <c r="R531" s="9">
        <v>0</v>
      </c>
      <c r="S531" s="10">
        <v>0.9</v>
      </c>
      <c r="T531" s="12">
        <v>6</v>
      </c>
      <c r="U531" s="12">
        <v>18</v>
      </c>
      <c r="V531" s="12">
        <v>24</v>
      </c>
    </row>
    <row r="532" spans="1:22" x14ac:dyDescent="0.25">
      <c r="A532" s="1" t="s">
        <v>1705</v>
      </c>
      <c r="B532" s="1" t="s">
        <v>1706</v>
      </c>
      <c r="C532" s="1" t="s">
        <v>24</v>
      </c>
      <c r="D532" s="1" t="s">
        <v>25</v>
      </c>
      <c r="E532" s="1" t="s">
        <v>26</v>
      </c>
      <c r="F532" s="1" t="s">
        <v>27</v>
      </c>
      <c r="G532" s="1" t="s">
        <v>28</v>
      </c>
      <c r="H532" s="1" t="s">
        <v>29</v>
      </c>
      <c r="I532" s="5">
        <v>22609889.57</v>
      </c>
      <c r="J532" s="1" t="s">
        <v>1707</v>
      </c>
      <c r="K532" s="1" t="s">
        <v>122</v>
      </c>
      <c r="L532" s="1" t="s">
        <v>32</v>
      </c>
      <c r="M532" s="7">
        <v>14</v>
      </c>
      <c r="N532" s="42">
        <v>44676</v>
      </c>
      <c r="O532" s="42">
        <v>45010</v>
      </c>
      <c r="P532" s="42" t="s">
        <v>316</v>
      </c>
      <c r="Q532" s="1" t="s">
        <v>1708</v>
      </c>
      <c r="R532" s="3">
        <v>0</v>
      </c>
      <c r="S532" s="4">
        <v>14</v>
      </c>
      <c r="T532" s="11">
        <v>9</v>
      </c>
      <c r="U532" s="11">
        <v>27</v>
      </c>
      <c r="V532" s="11">
        <v>36</v>
      </c>
    </row>
    <row r="533" spans="1:22" x14ac:dyDescent="0.25">
      <c r="A533" s="2" t="s">
        <v>1709</v>
      </c>
      <c r="B533" s="2" t="s">
        <v>1710</v>
      </c>
      <c r="C533" s="2" t="s">
        <v>24</v>
      </c>
      <c r="D533" s="2" t="s">
        <v>25</v>
      </c>
      <c r="E533" s="2" t="s">
        <v>26</v>
      </c>
      <c r="F533" s="2" t="s">
        <v>27</v>
      </c>
      <c r="G533" s="2" t="s">
        <v>28</v>
      </c>
      <c r="H533" s="2" t="s">
        <v>29</v>
      </c>
      <c r="I533" s="6">
        <v>35407864.259999998</v>
      </c>
      <c r="J533" s="2" t="s">
        <v>494</v>
      </c>
      <c r="K533" s="2" t="s">
        <v>305</v>
      </c>
      <c r="L533" s="2" t="s">
        <v>32</v>
      </c>
      <c r="M533" s="8">
        <v>30.3</v>
      </c>
      <c r="N533" s="43">
        <v>44555</v>
      </c>
      <c r="O533" s="43">
        <v>44920</v>
      </c>
      <c r="P533" s="43" t="s">
        <v>316</v>
      </c>
      <c r="Q533" s="2" t="s">
        <v>1711</v>
      </c>
      <c r="R533" s="9">
        <v>57</v>
      </c>
      <c r="S533" s="10">
        <v>87.3</v>
      </c>
      <c r="T533" s="12">
        <v>20</v>
      </c>
      <c r="U533" s="12">
        <v>60</v>
      </c>
      <c r="V533" s="12">
        <v>80</v>
      </c>
    </row>
    <row r="534" spans="1:22" x14ac:dyDescent="0.25">
      <c r="A534" s="1" t="s">
        <v>1712</v>
      </c>
      <c r="B534" s="1" t="s">
        <v>1713</v>
      </c>
      <c r="C534" s="1" t="s">
        <v>24</v>
      </c>
      <c r="D534" s="1" t="s">
        <v>25</v>
      </c>
      <c r="E534" s="1" t="s">
        <v>26</v>
      </c>
      <c r="F534" s="1" t="s">
        <v>27</v>
      </c>
      <c r="G534" s="1" t="s">
        <v>28</v>
      </c>
      <c r="H534" s="1" t="s">
        <v>29</v>
      </c>
      <c r="I534" s="5">
        <v>16964840.940000001</v>
      </c>
      <c r="J534" s="1" t="s">
        <v>1714</v>
      </c>
      <c r="K534" s="1" t="s">
        <v>40</v>
      </c>
      <c r="L534" s="1" t="s">
        <v>32</v>
      </c>
      <c r="M534" s="7">
        <v>45.49</v>
      </c>
      <c r="N534" s="42">
        <v>44555</v>
      </c>
      <c r="O534" s="42">
        <v>44982</v>
      </c>
      <c r="P534" s="42" t="s">
        <v>316</v>
      </c>
      <c r="Q534" s="1" t="s">
        <v>1715</v>
      </c>
      <c r="R534" s="3">
        <v>0</v>
      </c>
      <c r="S534" s="4">
        <v>45.49</v>
      </c>
      <c r="T534" s="11">
        <v>29</v>
      </c>
      <c r="U534" s="11">
        <v>87</v>
      </c>
      <c r="V534" s="11">
        <v>116</v>
      </c>
    </row>
    <row r="535" spans="1:22" x14ac:dyDescent="0.25">
      <c r="A535" s="2" t="s">
        <v>1716</v>
      </c>
      <c r="B535" s="2" t="s">
        <v>1717</v>
      </c>
      <c r="C535" s="2" t="s">
        <v>24</v>
      </c>
      <c r="D535" s="2" t="s">
        <v>25</v>
      </c>
      <c r="E535" s="2" t="s">
        <v>26</v>
      </c>
      <c r="F535" s="2" t="s">
        <v>27</v>
      </c>
      <c r="G535" s="2" t="s">
        <v>43</v>
      </c>
      <c r="H535" s="2" t="s">
        <v>38</v>
      </c>
      <c r="I535" s="6">
        <v>9250621.0399999991</v>
      </c>
      <c r="J535" s="2" t="s">
        <v>1718</v>
      </c>
      <c r="K535" s="2" t="s">
        <v>49</v>
      </c>
      <c r="L535" s="2" t="s">
        <v>32</v>
      </c>
      <c r="M535" s="8">
        <v>14.73</v>
      </c>
      <c r="N535" s="43">
        <v>44686</v>
      </c>
      <c r="O535" s="43">
        <v>44931</v>
      </c>
      <c r="P535" s="43" t="s">
        <v>316</v>
      </c>
      <c r="Q535" s="2" t="s">
        <v>1719</v>
      </c>
      <c r="R535" s="9">
        <v>0</v>
      </c>
      <c r="S535" s="10">
        <v>14.73</v>
      </c>
      <c r="T535" s="12">
        <v>47</v>
      </c>
      <c r="U535" s="12">
        <v>141</v>
      </c>
      <c r="V535" s="12">
        <v>188</v>
      </c>
    </row>
    <row r="536" spans="1:22" x14ac:dyDescent="0.25">
      <c r="A536" s="1" t="s">
        <v>1720</v>
      </c>
      <c r="B536" s="1" t="s">
        <v>1721</v>
      </c>
      <c r="C536" s="1" t="s">
        <v>24</v>
      </c>
      <c r="D536" s="1" t="s">
        <v>25</v>
      </c>
      <c r="E536" s="1" t="s">
        <v>26</v>
      </c>
      <c r="F536" s="1" t="s">
        <v>27</v>
      </c>
      <c r="G536" s="1" t="s">
        <v>28</v>
      </c>
      <c r="H536" s="1" t="s">
        <v>29</v>
      </c>
      <c r="I536" s="5">
        <v>22763583.34</v>
      </c>
      <c r="J536" s="1" t="s">
        <v>1722</v>
      </c>
      <c r="K536" s="1" t="s">
        <v>56</v>
      </c>
      <c r="L536" s="1" t="s">
        <v>32</v>
      </c>
      <c r="M536" s="7">
        <v>9.5</v>
      </c>
      <c r="N536" s="42">
        <v>44586</v>
      </c>
      <c r="O536" s="42">
        <v>44982</v>
      </c>
      <c r="P536" s="42" t="s">
        <v>316</v>
      </c>
      <c r="Q536" s="1" t="s">
        <v>1723</v>
      </c>
      <c r="R536" s="3">
        <v>0.3</v>
      </c>
      <c r="S536" s="4">
        <v>9.8000000000000007</v>
      </c>
      <c r="T536" s="11">
        <v>6</v>
      </c>
      <c r="U536" s="11">
        <v>18</v>
      </c>
      <c r="V536" s="11">
        <v>24</v>
      </c>
    </row>
    <row r="537" spans="1:22" x14ac:dyDescent="0.25">
      <c r="A537" s="2" t="s">
        <v>1724</v>
      </c>
      <c r="B537" s="2" t="s">
        <v>1725</v>
      </c>
      <c r="C537" s="2" t="s">
        <v>24</v>
      </c>
      <c r="D537" s="2" t="s">
        <v>25</v>
      </c>
      <c r="E537" s="2" t="s">
        <v>26</v>
      </c>
      <c r="F537" s="2" t="s">
        <v>27</v>
      </c>
      <c r="G537" s="2" t="s">
        <v>28</v>
      </c>
      <c r="H537" s="2" t="s">
        <v>29</v>
      </c>
      <c r="I537" s="6">
        <v>6867997.5599999996</v>
      </c>
      <c r="J537" s="2" t="s">
        <v>1726</v>
      </c>
      <c r="K537" s="2" t="s">
        <v>56</v>
      </c>
      <c r="L537" s="2" t="s">
        <v>32</v>
      </c>
      <c r="M537" s="8">
        <v>8.7000000000000171</v>
      </c>
      <c r="N537" s="43">
        <v>44555</v>
      </c>
      <c r="O537" s="43">
        <v>44920</v>
      </c>
      <c r="P537" s="43" t="s">
        <v>316</v>
      </c>
      <c r="Q537" s="2" t="s">
        <v>746</v>
      </c>
      <c r="R537" s="9">
        <v>237.2</v>
      </c>
      <c r="S537" s="10">
        <v>245.9</v>
      </c>
      <c r="T537" s="12">
        <v>6</v>
      </c>
      <c r="U537" s="12">
        <v>18</v>
      </c>
      <c r="V537" s="12">
        <v>24</v>
      </c>
    </row>
    <row r="538" spans="1:22" x14ac:dyDescent="0.25">
      <c r="A538" s="1" t="s">
        <v>1727</v>
      </c>
      <c r="B538" s="1" t="s">
        <v>1728</v>
      </c>
      <c r="C538" s="1" t="s">
        <v>24</v>
      </c>
      <c r="D538" s="1" t="s">
        <v>25</v>
      </c>
      <c r="E538" s="1" t="s">
        <v>26</v>
      </c>
      <c r="F538" s="1" t="s">
        <v>27</v>
      </c>
      <c r="G538" s="1" t="s">
        <v>43</v>
      </c>
      <c r="H538" s="1" t="s">
        <v>38</v>
      </c>
      <c r="I538" s="5">
        <v>6351280.5099999998</v>
      </c>
      <c r="J538" s="1" t="s">
        <v>1150</v>
      </c>
      <c r="K538" s="1" t="s">
        <v>122</v>
      </c>
      <c r="L538" s="1" t="s">
        <v>32</v>
      </c>
      <c r="M538" s="7">
        <v>2.9</v>
      </c>
      <c r="N538" s="42">
        <v>44706</v>
      </c>
      <c r="O538" s="42">
        <v>45041</v>
      </c>
      <c r="P538" s="42" t="s">
        <v>316</v>
      </c>
      <c r="Q538" s="1" t="s">
        <v>1729</v>
      </c>
      <c r="R538" s="3">
        <v>0</v>
      </c>
      <c r="S538" s="4">
        <v>2.9</v>
      </c>
      <c r="T538" s="11">
        <v>10</v>
      </c>
      <c r="U538" s="11">
        <v>30</v>
      </c>
      <c r="V538" s="11">
        <v>40</v>
      </c>
    </row>
    <row r="539" spans="1:22" x14ac:dyDescent="0.25">
      <c r="A539" s="2" t="s">
        <v>1730</v>
      </c>
      <c r="B539" s="2" t="s">
        <v>1731</v>
      </c>
      <c r="C539" s="2" t="s">
        <v>24</v>
      </c>
      <c r="D539" s="2" t="s">
        <v>25</v>
      </c>
      <c r="E539" s="2" t="s">
        <v>26</v>
      </c>
      <c r="F539" s="2" t="s">
        <v>27</v>
      </c>
      <c r="G539" s="2" t="s">
        <v>28</v>
      </c>
      <c r="H539" s="2" t="s">
        <v>29</v>
      </c>
      <c r="I539" s="6">
        <v>2273532.9700000002</v>
      </c>
      <c r="J539" s="2" t="s">
        <v>1379</v>
      </c>
      <c r="K539" s="2" t="s">
        <v>105</v>
      </c>
      <c r="L539" s="2" t="s">
        <v>578</v>
      </c>
      <c r="M539" s="8">
        <v>0.43000000000000682</v>
      </c>
      <c r="N539" s="43">
        <v>46147</v>
      </c>
      <c r="O539" s="43">
        <v>46392</v>
      </c>
      <c r="P539" s="43" t="s">
        <v>316</v>
      </c>
      <c r="Q539" s="2" t="s">
        <v>1732</v>
      </c>
      <c r="R539" s="9">
        <v>100.57</v>
      </c>
      <c r="S539" s="10">
        <v>101</v>
      </c>
      <c r="T539" s="12">
        <v>1</v>
      </c>
      <c r="U539" s="12">
        <v>3</v>
      </c>
      <c r="V539" s="12">
        <v>4</v>
      </c>
    </row>
    <row r="540" spans="1:22" x14ac:dyDescent="0.25">
      <c r="A540" s="1" t="s">
        <v>1733</v>
      </c>
      <c r="B540" s="1" t="s">
        <v>1734</v>
      </c>
      <c r="C540" s="1" t="s">
        <v>24</v>
      </c>
      <c r="D540" s="1" t="s">
        <v>25</v>
      </c>
      <c r="E540" s="1" t="s">
        <v>26</v>
      </c>
      <c r="F540" s="1" t="s">
        <v>27</v>
      </c>
      <c r="G540" s="1" t="s">
        <v>28</v>
      </c>
      <c r="H540" s="1" t="s">
        <v>29</v>
      </c>
      <c r="I540" s="5">
        <v>783258.06</v>
      </c>
      <c r="J540" s="1" t="s">
        <v>379</v>
      </c>
      <c r="K540" s="1" t="s">
        <v>80</v>
      </c>
      <c r="L540" s="1" t="s">
        <v>1611</v>
      </c>
      <c r="M540" s="7">
        <v>0</v>
      </c>
      <c r="N540" s="42" t="s">
        <v>316</v>
      </c>
      <c r="O540" s="42" t="s">
        <v>316</v>
      </c>
      <c r="P540" s="42" t="s">
        <v>316</v>
      </c>
      <c r="Q540" s="1" t="s">
        <v>924</v>
      </c>
      <c r="R540" s="3">
        <v>161.80000000000001</v>
      </c>
      <c r="S540" s="4">
        <v>161.80000000000001</v>
      </c>
      <c r="T540" s="11">
        <v>1</v>
      </c>
      <c r="U540" s="11">
        <v>3</v>
      </c>
      <c r="V540" s="11">
        <v>4</v>
      </c>
    </row>
    <row r="541" spans="1:22" x14ac:dyDescent="0.25">
      <c r="A541" s="2" t="s">
        <v>1735</v>
      </c>
      <c r="B541" s="2" t="s">
        <v>1736</v>
      </c>
      <c r="C541" s="2" t="s">
        <v>24</v>
      </c>
      <c r="D541" s="2" t="s">
        <v>25</v>
      </c>
      <c r="E541" s="2" t="s">
        <v>26</v>
      </c>
      <c r="F541" s="2" t="s">
        <v>27</v>
      </c>
      <c r="G541" s="2" t="s">
        <v>1078</v>
      </c>
      <c r="H541" s="2" t="s">
        <v>29</v>
      </c>
      <c r="I541" s="6">
        <v>13180000</v>
      </c>
      <c r="J541" s="2" t="s">
        <v>494</v>
      </c>
      <c r="K541" s="2" t="s">
        <v>305</v>
      </c>
      <c r="L541" s="2" t="s">
        <v>578</v>
      </c>
      <c r="M541" s="8">
        <v>1.7</v>
      </c>
      <c r="N541" s="43">
        <v>46198</v>
      </c>
      <c r="O541" s="43">
        <v>46563</v>
      </c>
      <c r="P541" s="43" t="s">
        <v>316</v>
      </c>
      <c r="Q541" s="2" t="s">
        <v>1711</v>
      </c>
      <c r="R541" s="9">
        <v>58.5</v>
      </c>
      <c r="S541" s="10">
        <v>60.2</v>
      </c>
      <c r="T541" s="12">
        <v>9.9449999999999985</v>
      </c>
      <c r="U541" s="12">
        <v>29.834999999999994</v>
      </c>
      <c r="V541" s="12">
        <v>39.779999999999994</v>
      </c>
    </row>
    <row r="542" spans="1:22" x14ac:dyDescent="0.25">
      <c r="A542" s="1" t="s">
        <v>1737</v>
      </c>
      <c r="B542" s="1" t="s">
        <v>1738</v>
      </c>
      <c r="C542" s="1" t="s">
        <v>24</v>
      </c>
      <c r="D542" s="1" t="s">
        <v>25</v>
      </c>
      <c r="E542" s="1" t="s">
        <v>26</v>
      </c>
      <c r="F542" s="1" t="s">
        <v>27</v>
      </c>
      <c r="G542" s="1" t="s">
        <v>28</v>
      </c>
      <c r="H542" s="1" t="s">
        <v>29</v>
      </c>
      <c r="I542" s="5">
        <v>3685105.49</v>
      </c>
      <c r="J542" s="1" t="s">
        <v>558</v>
      </c>
      <c r="K542" s="1" t="s">
        <v>31</v>
      </c>
      <c r="L542" s="1" t="s">
        <v>1611</v>
      </c>
      <c r="M542" s="7">
        <v>0</v>
      </c>
      <c r="N542" s="42" t="s">
        <v>316</v>
      </c>
      <c r="O542" s="42" t="s">
        <v>316</v>
      </c>
      <c r="P542" s="42" t="s">
        <v>316</v>
      </c>
      <c r="Q542" s="1" t="s">
        <v>1739</v>
      </c>
      <c r="R542" s="3">
        <v>6.43</v>
      </c>
      <c r="S542" s="4">
        <v>6.43</v>
      </c>
      <c r="T542" s="11">
        <v>2</v>
      </c>
      <c r="U542" s="11">
        <v>6</v>
      </c>
      <c r="V542" s="11">
        <v>8</v>
      </c>
    </row>
    <row r="543" spans="1:22" x14ac:dyDescent="0.25">
      <c r="A543" s="2" t="s">
        <v>1740</v>
      </c>
      <c r="B543" s="2" t="s">
        <v>1741</v>
      </c>
      <c r="C543" s="2" t="s">
        <v>24</v>
      </c>
      <c r="D543" s="2" t="s">
        <v>25</v>
      </c>
      <c r="E543" s="2" t="s">
        <v>26</v>
      </c>
      <c r="F543" s="2" t="s">
        <v>27</v>
      </c>
      <c r="G543" s="2" t="s">
        <v>28</v>
      </c>
      <c r="H543" s="2" t="s">
        <v>29</v>
      </c>
      <c r="I543" s="6">
        <v>50334518.32</v>
      </c>
      <c r="J543" s="2" t="s">
        <v>1742</v>
      </c>
      <c r="K543" s="2" t="s">
        <v>105</v>
      </c>
      <c r="L543" s="2" t="s">
        <v>32</v>
      </c>
      <c r="M543" s="8">
        <v>43.2</v>
      </c>
      <c r="N543" s="43">
        <v>44586</v>
      </c>
      <c r="O543" s="43">
        <v>45041</v>
      </c>
      <c r="P543" s="43" t="s">
        <v>316</v>
      </c>
      <c r="Q543" s="2" t="s">
        <v>1621</v>
      </c>
      <c r="R543" s="9">
        <v>148.80000000000001</v>
      </c>
      <c r="S543" s="10">
        <v>192</v>
      </c>
      <c r="T543" s="12">
        <v>28</v>
      </c>
      <c r="U543" s="12">
        <v>84</v>
      </c>
      <c r="V543" s="12">
        <v>112</v>
      </c>
    </row>
    <row r="544" spans="1:22" x14ac:dyDescent="0.25">
      <c r="A544" s="1" t="s">
        <v>1743</v>
      </c>
      <c r="B544" s="1" t="s">
        <v>1744</v>
      </c>
      <c r="C544" s="1" t="s">
        <v>24</v>
      </c>
      <c r="D544" s="1" t="s">
        <v>25</v>
      </c>
      <c r="E544" s="1" t="s">
        <v>26</v>
      </c>
      <c r="F544" s="1" t="s">
        <v>27</v>
      </c>
      <c r="G544" s="1" t="s">
        <v>43</v>
      </c>
      <c r="H544" s="1" t="s">
        <v>38</v>
      </c>
      <c r="I544" s="5">
        <v>6134258.6399999997</v>
      </c>
      <c r="J544" s="1" t="s">
        <v>1745</v>
      </c>
      <c r="K544" s="1" t="s">
        <v>87</v>
      </c>
      <c r="L544" s="1" t="s">
        <v>32</v>
      </c>
      <c r="M544" s="7">
        <v>9.4</v>
      </c>
      <c r="N544" s="42">
        <v>44676</v>
      </c>
      <c r="O544" s="42">
        <v>45010</v>
      </c>
      <c r="P544" s="42" t="s">
        <v>316</v>
      </c>
      <c r="Q544" s="1" t="s">
        <v>1746</v>
      </c>
      <c r="R544" s="3">
        <v>0</v>
      </c>
      <c r="S544" s="4">
        <v>9.4</v>
      </c>
      <c r="T544" s="11">
        <v>30</v>
      </c>
      <c r="U544" s="11">
        <v>90</v>
      </c>
      <c r="V544" s="11">
        <v>120</v>
      </c>
    </row>
    <row r="545" spans="1:22" x14ac:dyDescent="0.25">
      <c r="A545" s="2" t="s">
        <v>1747</v>
      </c>
      <c r="B545" s="2" t="s">
        <v>1748</v>
      </c>
      <c r="C545" s="2" t="s">
        <v>24</v>
      </c>
      <c r="D545" s="2" t="s">
        <v>25</v>
      </c>
      <c r="E545" s="2" t="s">
        <v>26</v>
      </c>
      <c r="F545" s="2" t="s">
        <v>27</v>
      </c>
      <c r="G545" s="2" t="s">
        <v>28</v>
      </c>
      <c r="H545" s="2" t="s">
        <v>29</v>
      </c>
      <c r="I545" s="6">
        <v>12977969.83</v>
      </c>
      <c r="J545" s="2" t="s">
        <v>1749</v>
      </c>
      <c r="K545" s="2" t="s">
        <v>122</v>
      </c>
      <c r="L545" s="2" t="s">
        <v>32</v>
      </c>
      <c r="M545" s="8">
        <v>6.5</v>
      </c>
      <c r="N545" s="43">
        <v>44555</v>
      </c>
      <c r="O545" s="43">
        <v>44920</v>
      </c>
      <c r="P545" s="43" t="s">
        <v>316</v>
      </c>
      <c r="Q545" s="2" t="s">
        <v>1110</v>
      </c>
      <c r="R545" s="9">
        <v>34</v>
      </c>
      <c r="S545" s="10">
        <v>40.5</v>
      </c>
      <c r="T545" s="12">
        <v>5</v>
      </c>
      <c r="U545" s="12">
        <v>15</v>
      </c>
      <c r="V545" s="12">
        <v>20</v>
      </c>
    </row>
    <row r="546" spans="1:22" x14ac:dyDescent="0.25">
      <c r="A546" s="1" t="s">
        <v>1750</v>
      </c>
      <c r="B546" s="1" t="s">
        <v>1751</v>
      </c>
      <c r="C546" s="1" t="s">
        <v>24</v>
      </c>
      <c r="D546" s="1" t="s">
        <v>25</v>
      </c>
      <c r="E546" s="1" t="s">
        <v>26</v>
      </c>
      <c r="F546" s="1" t="s">
        <v>27</v>
      </c>
      <c r="G546" s="1" t="s">
        <v>28</v>
      </c>
      <c r="H546" s="1" t="s">
        <v>29</v>
      </c>
      <c r="I546" s="5">
        <v>9564870.0299999993</v>
      </c>
      <c r="J546" s="1" t="s">
        <v>740</v>
      </c>
      <c r="K546" s="1" t="s">
        <v>112</v>
      </c>
      <c r="L546" s="1" t="s">
        <v>1611</v>
      </c>
      <c r="M546" s="7">
        <v>0</v>
      </c>
      <c r="N546" s="42" t="s">
        <v>316</v>
      </c>
      <c r="O546" s="42" t="s">
        <v>316</v>
      </c>
      <c r="P546" s="42" t="s">
        <v>316</v>
      </c>
      <c r="Q546" s="1" t="s">
        <v>724</v>
      </c>
      <c r="R546" s="3">
        <v>80.400000000000006</v>
      </c>
      <c r="S546" s="4">
        <v>80.400000000000006</v>
      </c>
      <c r="T546" s="11">
        <v>8</v>
      </c>
      <c r="U546" s="11">
        <v>24</v>
      </c>
      <c r="V546" s="11">
        <v>32</v>
      </c>
    </row>
    <row r="547" spans="1:22" x14ac:dyDescent="0.25">
      <c r="A547" s="2" t="s">
        <v>1752</v>
      </c>
      <c r="B547" s="2" t="s">
        <v>1753</v>
      </c>
      <c r="C547" s="2" t="s">
        <v>24</v>
      </c>
      <c r="D547" s="2" t="s">
        <v>25</v>
      </c>
      <c r="E547" s="2" t="s">
        <v>26</v>
      </c>
      <c r="F547" s="2" t="s">
        <v>27</v>
      </c>
      <c r="G547" s="2" t="s">
        <v>1078</v>
      </c>
      <c r="H547" s="2" t="s">
        <v>29</v>
      </c>
      <c r="I547" s="6">
        <v>20358300.210000001</v>
      </c>
      <c r="J547" s="2" t="s">
        <v>1463</v>
      </c>
      <c r="K547" s="2" t="s">
        <v>40</v>
      </c>
      <c r="L547" s="2" t="s">
        <v>578</v>
      </c>
      <c r="M547" s="8">
        <v>0</v>
      </c>
      <c r="N547" s="43">
        <v>46147</v>
      </c>
      <c r="O547" s="43">
        <v>46532</v>
      </c>
      <c r="P547" s="43" t="s">
        <v>316</v>
      </c>
      <c r="Q547" s="2" t="s">
        <v>1583</v>
      </c>
      <c r="R547" s="9">
        <v>271.64999999999998</v>
      </c>
      <c r="S547" s="10">
        <v>271.64999999999998</v>
      </c>
      <c r="T547" s="12">
        <v>23</v>
      </c>
      <c r="U547" s="12">
        <v>69</v>
      </c>
      <c r="V547" s="12">
        <v>92</v>
      </c>
    </row>
    <row r="548" spans="1:22" x14ac:dyDescent="0.25">
      <c r="A548" s="1" t="s">
        <v>1754</v>
      </c>
      <c r="B548" s="1" t="s">
        <v>1755</v>
      </c>
      <c r="C548" s="1" t="s">
        <v>24</v>
      </c>
      <c r="D548" s="1" t="s">
        <v>25</v>
      </c>
      <c r="E548" s="1" t="s">
        <v>26</v>
      </c>
      <c r="F548" s="1" t="s">
        <v>27</v>
      </c>
      <c r="G548" s="1" t="s">
        <v>28</v>
      </c>
      <c r="H548" s="1" t="s">
        <v>29</v>
      </c>
      <c r="I548" s="5">
        <v>15112609.119999999</v>
      </c>
      <c r="J548" s="1" t="s">
        <v>1756</v>
      </c>
      <c r="K548" s="1" t="s">
        <v>305</v>
      </c>
      <c r="L548" s="1" t="s">
        <v>32</v>
      </c>
      <c r="M548" s="7">
        <v>30.08</v>
      </c>
      <c r="N548" s="42">
        <v>44555</v>
      </c>
      <c r="O548" s="42">
        <v>45041</v>
      </c>
      <c r="P548" s="42" t="s">
        <v>316</v>
      </c>
      <c r="Q548" s="1" t="s">
        <v>1757</v>
      </c>
      <c r="R548" s="3">
        <v>0</v>
      </c>
      <c r="S548" s="4">
        <v>30.08</v>
      </c>
      <c r="T548" s="11">
        <v>19</v>
      </c>
      <c r="U548" s="11">
        <v>57</v>
      </c>
      <c r="V548" s="11">
        <v>76</v>
      </c>
    </row>
    <row r="549" spans="1:22" x14ac:dyDescent="0.25">
      <c r="A549" s="2" t="s">
        <v>1758</v>
      </c>
      <c r="B549" s="2" t="s">
        <v>1758</v>
      </c>
      <c r="C549" s="2" t="s">
        <v>24</v>
      </c>
      <c r="D549" s="2" t="s">
        <v>25</v>
      </c>
      <c r="E549" s="2" t="s">
        <v>26</v>
      </c>
      <c r="F549" s="2" t="s">
        <v>27</v>
      </c>
      <c r="G549" s="2" t="s">
        <v>1078</v>
      </c>
      <c r="H549" s="2" t="s">
        <v>29</v>
      </c>
      <c r="I549" s="6">
        <v>2183914.2599999998</v>
      </c>
      <c r="J549" s="2" t="s">
        <v>1136</v>
      </c>
      <c r="K549" s="2" t="s">
        <v>97</v>
      </c>
      <c r="L549" s="2" t="s">
        <v>578</v>
      </c>
      <c r="M549" s="8">
        <v>0</v>
      </c>
      <c r="N549" s="43">
        <v>46106</v>
      </c>
      <c r="O549" s="43">
        <v>46351</v>
      </c>
      <c r="P549" s="43" t="s">
        <v>316</v>
      </c>
      <c r="Q549" s="2" t="s">
        <v>1137</v>
      </c>
      <c r="R549" s="9">
        <v>8</v>
      </c>
      <c r="S549" s="10">
        <v>8</v>
      </c>
      <c r="T549" s="12">
        <v>1</v>
      </c>
      <c r="U549" s="12">
        <v>3</v>
      </c>
      <c r="V549" s="12">
        <v>4</v>
      </c>
    </row>
    <row r="550" spans="1:22" x14ac:dyDescent="0.25">
      <c r="A550" s="1" t="s">
        <v>1759</v>
      </c>
      <c r="B550" s="1" t="s">
        <v>1760</v>
      </c>
      <c r="C550" s="1" t="s">
        <v>24</v>
      </c>
      <c r="D550" s="1" t="s">
        <v>25</v>
      </c>
      <c r="E550" s="1" t="s">
        <v>26</v>
      </c>
      <c r="F550" s="1" t="s">
        <v>27</v>
      </c>
      <c r="G550" s="1" t="s">
        <v>28</v>
      </c>
      <c r="H550" s="1" t="s">
        <v>29</v>
      </c>
      <c r="I550" s="5">
        <v>30116615.41</v>
      </c>
      <c r="J550" s="1" t="s">
        <v>1761</v>
      </c>
      <c r="K550" s="1" t="s">
        <v>72</v>
      </c>
      <c r="L550" s="1" t="s">
        <v>578</v>
      </c>
      <c r="M550" s="7">
        <v>24.82</v>
      </c>
      <c r="N550" s="42">
        <v>45802</v>
      </c>
      <c r="O550" s="42">
        <v>46320</v>
      </c>
      <c r="P550" s="42" t="s">
        <v>316</v>
      </c>
      <c r="Q550" s="1" t="s">
        <v>1658</v>
      </c>
      <c r="R550" s="3">
        <v>0</v>
      </c>
      <c r="S550" s="4">
        <v>24.82</v>
      </c>
      <c r="T550" s="11">
        <v>15.6366</v>
      </c>
      <c r="U550" s="11">
        <v>46.909799999999997</v>
      </c>
      <c r="V550" s="11">
        <v>62.546399999999998</v>
      </c>
    </row>
    <row r="551" spans="1:22" x14ac:dyDescent="0.25">
      <c r="A551" s="2" t="s">
        <v>1762</v>
      </c>
      <c r="B551" s="2" t="s">
        <v>1763</v>
      </c>
      <c r="C551" s="2" t="s">
        <v>24</v>
      </c>
      <c r="D551" s="2" t="s">
        <v>25</v>
      </c>
      <c r="E551" s="2" t="s">
        <v>26</v>
      </c>
      <c r="F551" s="2" t="s">
        <v>27</v>
      </c>
      <c r="G551" s="2" t="s">
        <v>37</v>
      </c>
      <c r="H551" s="2" t="s">
        <v>38</v>
      </c>
      <c r="I551" s="6">
        <v>4473043.41</v>
      </c>
      <c r="J551" s="2" t="s">
        <v>1764</v>
      </c>
      <c r="K551" s="2" t="s">
        <v>87</v>
      </c>
      <c r="L551" s="2" t="s">
        <v>32</v>
      </c>
      <c r="M551" s="8">
        <v>4.3</v>
      </c>
      <c r="N551" s="43">
        <v>44742</v>
      </c>
      <c r="O551" s="43">
        <v>45046</v>
      </c>
      <c r="P551" s="43" t="s">
        <v>316</v>
      </c>
      <c r="Q551" s="2" t="s">
        <v>1765</v>
      </c>
      <c r="R551" s="9">
        <v>0</v>
      </c>
      <c r="S551" s="10">
        <v>4.3</v>
      </c>
      <c r="T551" s="12">
        <v>14</v>
      </c>
      <c r="U551" s="12">
        <v>42</v>
      </c>
      <c r="V551" s="12">
        <v>56</v>
      </c>
    </row>
    <row r="552" spans="1:22" x14ac:dyDescent="0.25">
      <c r="A552" s="1" t="s">
        <v>1766</v>
      </c>
      <c r="B552" s="1" t="s">
        <v>1767</v>
      </c>
      <c r="C552" s="1" t="s">
        <v>24</v>
      </c>
      <c r="D552" s="1" t="s">
        <v>25</v>
      </c>
      <c r="E552" s="1" t="s">
        <v>26</v>
      </c>
      <c r="F552" s="1" t="s">
        <v>27</v>
      </c>
      <c r="G552" s="1" t="s">
        <v>28</v>
      </c>
      <c r="H552" s="1" t="s">
        <v>29</v>
      </c>
      <c r="I552" s="5">
        <v>13025832.75</v>
      </c>
      <c r="J552" s="1" t="s">
        <v>1768</v>
      </c>
      <c r="K552" s="1" t="s">
        <v>122</v>
      </c>
      <c r="L552" s="1" t="s">
        <v>1611</v>
      </c>
      <c r="M552" s="7">
        <v>3.85</v>
      </c>
      <c r="N552" s="42" t="s">
        <v>316</v>
      </c>
      <c r="O552" s="42" t="s">
        <v>316</v>
      </c>
      <c r="P552" s="42" t="s">
        <v>316</v>
      </c>
      <c r="Q552" s="1" t="s">
        <v>799</v>
      </c>
      <c r="R552" s="3">
        <v>32.35</v>
      </c>
      <c r="S552" s="4">
        <v>36.200000000000003</v>
      </c>
      <c r="T552" s="11">
        <v>2</v>
      </c>
      <c r="U552" s="11">
        <v>6</v>
      </c>
      <c r="V552" s="11">
        <v>8</v>
      </c>
    </row>
    <row r="553" spans="1:22" x14ac:dyDescent="0.25">
      <c r="A553" s="2" t="s">
        <v>1769</v>
      </c>
      <c r="B553" s="2" t="s">
        <v>1770</v>
      </c>
      <c r="C553" s="2" t="s">
        <v>24</v>
      </c>
      <c r="D553" s="2" t="s">
        <v>25</v>
      </c>
      <c r="E553" s="2" t="s">
        <v>26</v>
      </c>
      <c r="F553" s="2" t="s">
        <v>27</v>
      </c>
      <c r="G553" s="2" t="s">
        <v>28</v>
      </c>
      <c r="H553" s="2" t="s">
        <v>29</v>
      </c>
      <c r="I553" s="6">
        <v>3406264.49</v>
      </c>
      <c r="J553" s="2" t="s">
        <v>1771</v>
      </c>
      <c r="K553" s="2" t="s">
        <v>235</v>
      </c>
      <c r="L553" s="2" t="s">
        <v>32</v>
      </c>
      <c r="M553" s="8">
        <v>0</v>
      </c>
      <c r="N553" s="43">
        <v>45811</v>
      </c>
      <c r="O553" s="43">
        <v>46176</v>
      </c>
      <c r="P553" s="43" t="s">
        <v>316</v>
      </c>
      <c r="Q553" s="2" t="s">
        <v>1772</v>
      </c>
      <c r="R553" s="9">
        <v>63.3</v>
      </c>
      <c r="S553" s="10">
        <v>63.3</v>
      </c>
      <c r="T553" s="12">
        <v>2</v>
      </c>
      <c r="U553" s="12">
        <v>6</v>
      </c>
      <c r="V553" s="12">
        <v>8</v>
      </c>
    </row>
    <row r="554" spans="1:22" x14ac:dyDescent="0.25">
      <c r="A554" s="1" t="s">
        <v>1773</v>
      </c>
      <c r="B554" s="1" t="s">
        <v>1774</v>
      </c>
      <c r="C554" s="1" t="s">
        <v>24</v>
      </c>
      <c r="D554" s="1" t="s">
        <v>25</v>
      </c>
      <c r="E554" s="1" t="s">
        <v>26</v>
      </c>
      <c r="F554" s="1" t="s">
        <v>27</v>
      </c>
      <c r="G554" s="1" t="s">
        <v>28</v>
      </c>
      <c r="H554" s="1" t="s">
        <v>29</v>
      </c>
      <c r="I554" s="5">
        <v>8532966.9399999995</v>
      </c>
      <c r="J554" s="1" t="s">
        <v>687</v>
      </c>
      <c r="K554" s="1" t="s">
        <v>40</v>
      </c>
      <c r="L554" s="1" t="s">
        <v>1611</v>
      </c>
      <c r="M554" s="7">
        <v>4.5</v>
      </c>
      <c r="N554" s="42" t="s">
        <v>316</v>
      </c>
      <c r="O554" s="42" t="s">
        <v>316</v>
      </c>
      <c r="P554" s="42" t="s">
        <v>316</v>
      </c>
      <c r="Q554" s="1" t="s">
        <v>1775</v>
      </c>
      <c r="R554" s="3">
        <v>18.600000000000001</v>
      </c>
      <c r="S554" s="4">
        <v>23.1</v>
      </c>
      <c r="T554" s="11">
        <v>3</v>
      </c>
      <c r="U554" s="11">
        <v>9</v>
      </c>
      <c r="V554" s="11">
        <v>12</v>
      </c>
    </row>
    <row r="555" spans="1:22" x14ac:dyDescent="0.25">
      <c r="A555" s="2" t="s">
        <v>1776</v>
      </c>
      <c r="B555" s="2" t="s">
        <v>1777</v>
      </c>
      <c r="C555" s="2" t="s">
        <v>24</v>
      </c>
      <c r="D555" s="2" t="s">
        <v>25</v>
      </c>
      <c r="E555" s="2" t="s">
        <v>26</v>
      </c>
      <c r="F555" s="2" t="s">
        <v>27</v>
      </c>
      <c r="G555" s="2" t="s">
        <v>28</v>
      </c>
      <c r="H555" s="2" t="s">
        <v>29</v>
      </c>
      <c r="I555" s="6">
        <v>15290588.560000001</v>
      </c>
      <c r="J555" s="2" t="s">
        <v>1778</v>
      </c>
      <c r="K555" s="2" t="s">
        <v>40</v>
      </c>
      <c r="L555" s="2" t="s">
        <v>1611</v>
      </c>
      <c r="M555" s="8">
        <v>24.25</v>
      </c>
      <c r="N555" s="43" t="s">
        <v>316</v>
      </c>
      <c r="O555" s="43" t="s">
        <v>316</v>
      </c>
      <c r="P555" s="43" t="s">
        <v>316</v>
      </c>
      <c r="Q555" s="2" t="s">
        <v>1775</v>
      </c>
      <c r="R555" s="9">
        <v>61.45</v>
      </c>
      <c r="S555" s="10">
        <v>85.7</v>
      </c>
      <c r="T555" s="12">
        <v>15.2775</v>
      </c>
      <c r="U555" s="12">
        <v>45.832499999999996</v>
      </c>
      <c r="V555" s="12">
        <v>61.11</v>
      </c>
    </row>
    <row r="556" spans="1:22" x14ac:dyDescent="0.25">
      <c r="A556" s="1" t="s">
        <v>1779</v>
      </c>
      <c r="B556" s="1" t="s">
        <v>1780</v>
      </c>
      <c r="C556" s="1" t="s">
        <v>24</v>
      </c>
      <c r="D556" s="1" t="s">
        <v>25</v>
      </c>
      <c r="E556" s="1" t="s">
        <v>26</v>
      </c>
      <c r="F556" s="1" t="s">
        <v>27</v>
      </c>
      <c r="G556" s="1" t="s">
        <v>28</v>
      </c>
      <c r="H556" s="1" t="s">
        <v>29</v>
      </c>
      <c r="I556" s="5">
        <v>17486770.789999999</v>
      </c>
      <c r="J556" s="1" t="s">
        <v>1781</v>
      </c>
      <c r="K556" s="1" t="s">
        <v>40</v>
      </c>
      <c r="L556" s="1" t="s">
        <v>1611</v>
      </c>
      <c r="M556" s="7">
        <v>34.299999999999997</v>
      </c>
      <c r="N556" s="42" t="s">
        <v>316</v>
      </c>
      <c r="O556" s="42" t="s">
        <v>316</v>
      </c>
      <c r="P556" s="42" t="s">
        <v>316</v>
      </c>
      <c r="Q556" s="1" t="s">
        <v>1155</v>
      </c>
      <c r="R556" s="3">
        <v>0</v>
      </c>
      <c r="S556" s="4">
        <v>34.299999999999997</v>
      </c>
      <c r="T556" s="11">
        <v>21.608999999999998</v>
      </c>
      <c r="U556" s="11">
        <v>64.826999999999998</v>
      </c>
      <c r="V556" s="11">
        <v>86.435999999999993</v>
      </c>
    </row>
    <row r="557" spans="1:22" x14ac:dyDescent="0.25">
      <c r="A557" s="2" t="s">
        <v>1782</v>
      </c>
      <c r="B557" s="2" t="s">
        <v>1783</v>
      </c>
      <c r="C557" s="2" t="s">
        <v>24</v>
      </c>
      <c r="D557" s="2" t="s">
        <v>25</v>
      </c>
      <c r="E557" s="2" t="s">
        <v>26</v>
      </c>
      <c r="F557" s="2" t="s">
        <v>27</v>
      </c>
      <c r="G557" s="2" t="s">
        <v>43</v>
      </c>
      <c r="H557" s="2" t="s">
        <v>38</v>
      </c>
      <c r="I557" s="6">
        <v>21557582.859999999</v>
      </c>
      <c r="J557" s="2" t="s">
        <v>1784</v>
      </c>
      <c r="K557" s="2" t="s">
        <v>40</v>
      </c>
      <c r="L557" s="2" t="s">
        <v>32</v>
      </c>
      <c r="M557" s="8">
        <v>18.2</v>
      </c>
      <c r="N557" s="43">
        <v>44742</v>
      </c>
      <c r="O557" s="43">
        <v>45076</v>
      </c>
      <c r="P557" s="43" t="s">
        <v>316</v>
      </c>
      <c r="Q557" s="2" t="s">
        <v>1785</v>
      </c>
      <c r="R557" s="9">
        <v>0</v>
      </c>
      <c r="S557" s="10">
        <v>18.2</v>
      </c>
      <c r="T557" s="12">
        <v>58</v>
      </c>
      <c r="U557" s="12">
        <v>174</v>
      </c>
      <c r="V557" s="12">
        <v>232</v>
      </c>
    </row>
    <row r="558" spans="1:22" x14ac:dyDescent="0.25">
      <c r="A558" s="1" t="s">
        <v>1786</v>
      </c>
      <c r="B558" s="1" t="s">
        <v>1787</v>
      </c>
      <c r="C558" s="1" t="s">
        <v>24</v>
      </c>
      <c r="D558" s="1" t="s">
        <v>25</v>
      </c>
      <c r="E558" s="1" t="s">
        <v>26</v>
      </c>
      <c r="F558" s="1" t="s">
        <v>27</v>
      </c>
      <c r="G558" s="1" t="s">
        <v>28</v>
      </c>
      <c r="H558" s="1" t="s">
        <v>29</v>
      </c>
      <c r="I558" s="5">
        <v>37296453.469999999</v>
      </c>
      <c r="J558" s="1" t="s">
        <v>1788</v>
      </c>
      <c r="K558" s="1" t="s">
        <v>40</v>
      </c>
      <c r="L558" s="1" t="s">
        <v>1611</v>
      </c>
      <c r="M558" s="7">
        <v>21</v>
      </c>
      <c r="N558" s="42" t="s">
        <v>316</v>
      </c>
      <c r="O558" s="42" t="s">
        <v>316</v>
      </c>
      <c r="P558" s="42" t="s">
        <v>316</v>
      </c>
      <c r="Q558" s="1" t="s">
        <v>1155</v>
      </c>
      <c r="R558" s="3">
        <v>42.7</v>
      </c>
      <c r="S558" s="4">
        <v>74.400000000000006</v>
      </c>
      <c r="T558" s="11">
        <v>13.23</v>
      </c>
      <c r="U558" s="11">
        <v>39.69</v>
      </c>
      <c r="V558" s="11">
        <v>52.92</v>
      </c>
    </row>
    <row r="559" spans="1:22" x14ac:dyDescent="0.25">
      <c r="A559" s="2" t="s">
        <v>1789</v>
      </c>
      <c r="B559" s="2" t="s">
        <v>1790</v>
      </c>
      <c r="C559" s="2" t="s">
        <v>24</v>
      </c>
      <c r="D559" s="2" t="s">
        <v>25</v>
      </c>
      <c r="E559" s="2" t="s">
        <v>26</v>
      </c>
      <c r="F559" s="2" t="s">
        <v>27</v>
      </c>
      <c r="G559" s="2" t="s">
        <v>28</v>
      </c>
      <c r="H559" s="2" t="s">
        <v>29</v>
      </c>
      <c r="I559" s="6">
        <v>48665109.409999996</v>
      </c>
      <c r="J559" s="2" t="s">
        <v>1791</v>
      </c>
      <c r="K559" s="2" t="s">
        <v>40</v>
      </c>
      <c r="L559" s="2" t="s">
        <v>1611</v>
      </c>
      <c r="M559" s="8">
        <v>36.6</v>
      </c>
      <c r="N559" s="43" t="s">
        <v>316</v>
      </c>
      <c r="O559" s="43" t="s">
        <v>316</v>
      </c>
      <c r="P559" s="43" t="s">
        <v>316</v>
      </c>
      <c r="Q559" s="2" t="s">
        <v>1144</v>
      </c>
      <c r="R559" s="9">
        <v>81.8</v>
      </c>
      <c r="S559" s="10">
        <v>123</v>
      </c>
      <c r="T559" s="12">
        <v>23.058</v>
      </c>
      <c r="U559" s="12">
        <v>69.174000000000007</v>
      </c>
      <c r="V559" s="12">
        <v>92.231999999999999</v>
      </c>
    </row>
    <row r="560" spans="1:22" x14ac:dyDescent="0.25">
      <c r="A560" s="1" t="s">
        <v>1792</v>
      </c>
      <c r="B560" s="1" t="s">
        <v>1793</v>
      </c>
      <c r="C560" s="1" t="s">
        <v>24</v>
      </c>
      <c r="D560" s="1" t="s">
        <v>25</v>
      </c>
      <c r="E560" s="1" t="s">
        <v>26</v>
      </c>
      <c r="F560" s="1" t="s">
        <v>27</v>
      </c>
      <c r="G560" s="1" t="s">
        <v>28</v>
      </c>
      <c r="H560" s="1" t="s">
        <v>29</v>
      </c>
      <c r="I560" s="5">
        <v>56117735.82</v>
      </c>
      <c r="J560" s="1" t="s">
        <v>1794</v>
      </c>
      <c r="K560" s="1" t="s">
        <v>40</v>
      </c>
      <c r="L560" s="1" t="s">
        <v>1611</v>
      </c>
      <c r="M560" s="7">
        <v>36.200000000000003</v>
      </c>
      <c r="N560" s="42" t="s">
        <v>316</v>
      </c>
      <c r="O560" s="42" t="s">
        <v>316</v>
      </c>
      <c r="P560" s="42" t="s">
        <v>316</v>
      </c>
      <c r="Q560" s="1" t="s">
        <v>1144</v>
      </c>
      <c r="R560" s="3">
        <v>134.5</v>
      </c>
      <c r="S560" s="4">
        <v>178.5</v>
      </c>
      <c r="T560" s="11">
        <v>22.806000000000001</v>
      </c>
      <c r="U560" s="11">
        <v>68.418000000000006</v>
      </c>
      <c r="V560" s="11">
        <v>91.224000000000004</v>
      </c>
    </row>
    <row r="561" spans="1:22" x14ac:dyDescent="0.25">
      <c r="A561" s="2" t="s">
        <v>1795</v>
      </c>
      <c r="B561" s="2" t="s">
        <v>1796</v>
      </c>
      <c r="C561" s="2" t="s">
        <v>24</v>
      </c>
      <c r="D561" s="2" t="s">
        <v>25</v>
      </c>
      <c r="E561" s="2" t="s">
        <v>26</v>
      </c>
      <c r="F561" s="2" t="s">
        <v>27</v>
      </c>
      <c r="G561" s="2" t="s">
        <v>28</v>
      </c>
      <c r="H561" s="2" t="s">
        <v>29</v>
      </c>
      <c r="I561" s="6">
        <v>13090898.779999999</v>
      </c>
      <c r="J561" s="2" t="s">
        <v>1797</v>
      </c>
      <c r="K561" s="2" t="s">
        <v>45</v>
      </c>
      <c r="L561" s="2" t="s">
        <v>1611</v>
      </c>
      <c r="M561" s="8">
        <v>18.150000000000006</v>
      </c>
      <c r="N561" s="43" t="s">
        <v>316</v>
      </c>
      <c r="O561" s="43" t="s">
        <v>316</v>
      </c>
      <c r="P561" s="43" t="s">
        <v>316</v>
      </c>
      <c r="Q561" s="2" t="s">
        <v>1798</v>
      </c>
      <c r="R561" s="9">
        <v>103.3</v>
      </c>
      <c r="S561" s="10">
        <v>121.45</v>
      </c>
      <c r="T561" s="12">
        <v>11.4345</v>
      </c>
      <c r="U561" s="12">
        <v>34.3035</v>
      </c>
      <c r="V561" s="12">
        <v>45.738</v>
      </c>
    </row>
    <row r="562" spans="1:22" x14ac:dyDescent="0.25">
      <c r="A562" s="1" t="s">
        <v>1799</v>
      </c>
      <c r="B562" s="1" t="s">
        <v>1800</v>
      </c>
      <c r="C562" s="1" t="s">
        <v>24</v>
      </c>
      <c r="D562" s="1" t="s">
        <v>25</v>
      </c>
      <c r="E562" s="1" t="s">
        <v>26</v>
      </c>
      <c r="F562" s="1" t="s">
        <v>27</v>
      </c>
      <c r="G562" s="1" t="s">
        <v>28</v>
      </c>
      <c r="H562" s="1" t="s">
        <v>29</v>
      </c>
      <c r="I562" s="5">
        <v>27501638.890000001</v>
      </c>
      <c r="J562" s="1" t="s">
        <v>1801</v>
      </c>
      <c r="K562" s="1" t="s">
        <v>45</v>
      </c>
      <c r="L562" s="1" t="s">
        <v>1611</v>
      </c>
      <c r="M562" s="7">
        <v>30.5</v>
      </c>
      <c r="N562" s="42" t="s">
        <v>316</v>
      </c>
      <c r="O562" s="42" t="s">
        <v>316</v>
      </c>
      <c r="P562" s="42" t="s">
        <v>316</v>
      </c>
      <c r="Q562" s="1" t="s">
        <v>1802</v>
      </c>
      <c r="R562" s="3" t="s">
        <v>1803</v>
      </c>
      <c r="S562" s="4" t="s">
        <v>1804</v>
      </c>
      <c r="T562" s="11">
        <v>17.451000000000001</v>
      </c>
      <c r="U562" s="11">
        <v>52.353000000000002</v>
      </c>
      <c r="V562" s="11">
        <v>69.804000000000002</v>
      </c>
    </row>
    <row r="563" spans="1:22" x14ac:dyDescent="0.25">
      <c r="A563" s="2" t="s">
        <v>1805</v>
      </c>
      <c r="B563" s="2" t="s">
        <v>1806</v>
      </c>
      <c r="C563" s="2" t="s">
        <v>24</v>
      </c>
      <c r="D563" s="2" t="s">
        <v>25</v>
      </c>
      <c r="E563" s="2" t="s">
        <v>26</v>
      </c>
      <c r="F563" s="2" t="s">
        <v>27</v>
      </c>
      <c r="G563" s="2" t="s">
        <v>28</v>
      </c>
      <c r="H563" s="2" t="s">
        <v>29</v>
      </c>
      <c r="I563" s="6">
        <v>10070768.689999999</v>
      </c>
      <c r="J563" s="2" t="s">
        <v>1807</v>
      </c>
      <c r="K563" s="2" t="s">
        <v>45</v>
      </c>
      <c r="L563" s="2" t="s">
        <v>1611</v>
      </c>
      <c r="M563" s="8">
        <v>67.53</v>
      </c>
      <c r="N563" s="43" t="s">
        <v>316</v>
      </c>
      <c r="O563" s="43" t="s">
        <v>316</v>
      </c>
      <c r="P563" s="43" t="s">
        <v>316</v>
      </c>
      <c r="Q563" s="2" t="s">
        <v>1808</v>
      </c>
      <c r="R563" s="9" t="s">
        <v>1809</v>
      </c>
      <c r="S563" s="10" t="s">
        <v>1810</v>
      </c>
      <c r="T563" s="12">
        <v>42.543900000000001</v>
      </c>
      <c r="U563" s="12">
        <v>127.6317</v>
      </c>
      <c r="V563" s="12">
        <v>170.1756</v>
      </c>
    </row>
    <row r="564" spans="1:22" x14ac:dyDescent="0.25">
      <c r="A564" s="1" t="s">
        <v>1811</v>
      </c>
      <c r="B564" s="1" t="s">
        <v>1812</v>
      </c>
      <c r="C564" s="1" t="s">
        <v>24</v>
      </c>
      <c r="D564" s="1" t="s">
        <v>25</v>
      </c>
      <c r="E564" s="1" t="s">
        <v>26</v>
      </c>
      <c r="F564" s="1" t="s">
        <v>27</v>
      </c>
      <c r="G564" s="1" t="s">
        <v>43</v>
      </c>
      <c r="H564" s="1" t="s">
        <v>38</v>
      </c>
      <c r="I564" s="5">
        <v>4480695.59</v>
      </c>
      <c r="J564" s="1" t="s">
        <v>927</v>
      </c>
      <c r="K564" s="1" t="s">
        <v>80</v>
      </c>
      <c r="L564" s="1" t="s">
        <v>32</v>
      </c>
      <c r="M564" s="7">
        <v>3.55</v>
      </c>
      <c r="N564" s="42">
        <v>44742</v>
      </c>
      <c r="O564" s="42">
        <v>44925</v>
      </c>
      <c r="P564" s="42" t="s">
        <v>316</v>
      </c>
      <c r="Q564" s="1" t="s">
        <v>1813</v>
      </c>
      <c r="R564" s="3">
        <v>0</v>
      </c>
      <c r="S564" s="4">
        <v>3.55</v>
      </c>
      <c r="T564" s="11">
        <v>12</v>
      </c>
      <c r="U564" s="11">
        <v>36</v>
      </c>
      <c r="V564" s="11">
        <v>48</v>
      </c>
    </row>
    <row r="565" spans="1:22" x14ac:dyDescent="0.25">
      <c r="A565" s="2" t="s">
        <v>1814</v>
      </c>
      <c r="B565" s="2" t="s">
        <v>1815</v>
      </c>
      <c r="C565" s="2" t="s">
        <v>24</v>
      </c>
      <c r="D565" s="2" t="s">
        <v>25</v>
      </c>
      <c r="E565" s="2" t="s">
        <v>26</v>
      </c>
      <c r="F565" s="2" t="s">
        <v>27</v>
      </c>
      <c r="G565" s="2" t="s">
        <v>28</v>
      </c>
      <c r="H565" s="2" t="s">
        <v>29</v>
      </c>
      <c r="I565" s="6">
        <v>4108695.83</v>
      </c>
      <c r="J565" s="2" t="s">
        <v>155</v>
      </c>
      <c r="K565" s="2" t="s">
        <v>72</v>
      </c>
      <c r="L565" s="2" t="s">
        <v>1611</v>
      </c>
      <c r="M565" s="8">
        <v>7.5</v>
      </c>
      <c r="N565" s="43" t="s">
        <v>316</v>
      </c>
      <c r="O565" s="43" t="s">
        <v>316</v>
      </c>
      <c r="P565" s="43" t="s">
        <v>316</v>
      </c>
      <c r="Q565" s="2" t="s">
        <v>1658</v>
      </c>
      <c r="R565" s="9">
        <v>36</v>
      </c>
      <c r="S565" s="10">
        <v>43.5</v>
      </c>
      <c r="T565" s="12">
        <v>4.7249999999999996</v>
      </c>
      <c r="U565" s="12">
        <v>14.174999999999999</v>
      </c>
      <c r="V565" s="12">
        <v>18.899999999999999</v>
      </c>
    </row>
    <row r="566" spans="1:22" x14ac:dyDescent="0.25">
      <c r="A566" s="1" t="s">
        <v>1816</v>
      </c>
      <c r="B566" s="1" t="s">
        <v>1817</v>
      </c>
      <c r="C566" s="1" t="s">
        <v>24</v>
      </c>
      <c r="D566" s="1" t="s">
        <v>25</v>
      </c>
      <c r="E566" s="1" t="s">
        <v>26</v>
      </c>
      <c r="F566" s="1" t="s">
        <v>27</v>
      </c>
      <c r="G566" s="1" t="s">
        <v>28</v>
      </c>
      <c r="H566" s="1" t="s">
        <v>29</v>
      </c>
      <c r="I566" s="5">
        <v>16481155.15</v>
      </c>
      <c r="J566" s="1" t="s">
        <v>1818</v>
      </c>
      <c r="K566" s="1" t="s">
        <v>72</v>
      </c>
      <c r="L566" s="1" t="s">
        <v>1611</v>
      </c>
      <c r="M566" s="7">
        <v>27.810000000000002</v>
      </c>
      <c r="N566" s="42" t="s">
        <v>316</v>
      </c>
      <c r="O566" s="42" t="s">
        <v>316</v>
      </c>
      <c r="P566" s="42" t="s">
        <v>316</v>
      </c>
      <c r="Q566" s="1" t="s">
        <v>1658</v>
      </c>
      <c r="R566" s="3">
        <v>83.19</v>
      </c>
      <c r="S566" s="4">
        <v>111</v>
      </c>
      <c r="T566" s="11">
        <v>17.520299999999999</v>
      </c>
      <c r="U566" s="11">
        <v>52.560899999999997</v>
      </c>
      <c r="V566" s="11">
        <v>70.081199999999995</v>
      </c>
    </row>
    <row r="567" spans="1:22" x14ac:dyDescent="0.25">
      <c r="A567" s="2" t="s">
        <v>1819</v>
      </c>
      <c r="B567" s="2" t="s">
        <v>1820</v>
      </c>
      <c r="C567" s="2" t="s">
        <v>24</v>
      </c>
      <c r="D567" s="2" t="s">
        <v>25</v>
      </c>
      <c r="E567" s="2" t="s">
        <v>26</v>
      </c>
      <c r="F567" s="2" t="s">
        <v>27</v>
      </c>
      <c r="G567" s="2" t="s">
        <v>28</v>
      </c>
      <c r="H567" s="2" t="s">
        <v>29</v>
      </c>
      <c r="I567" s="6">
        <v>16918717.449999999</v>
      </c>
      <c r="J567" s="2" t="s">
        <v>1821</v>
      </c>
      <c r="K567" s="2" t="s">
        <v>72</v>
      </c>
      <c r="L567" s="2" t="s">
        <v>1611</v>
      </c>
      <c r="M567" s="8">
        <v>42.25</v>
      </c>
      <c r="N567" s="43" t="s">
        <v>316</v>
      </c>
      <c r="O567" s="43" t="s">
        <v>316</v>
      </c>
      <c r="P567" s="43" t="s">
        <v>316</v>
      </c>
      <c r="Q567" s="2" t="s">
        <v>1822</v>
      </c>
      <c r="R567" s="9" t="s">
        <v>1823</v>
      </c>
      <c r="S567" s="10" t="s">
        <v>1824</v>
      </c>
      <c r="T567" s="12">
        <v>26.6175</v>
      </c>
      <c r="U567" s="12">
        <v>79.852499999999992</v>
      </c>
      <c r="V567" s="12">
        <v>106.47</v>
      </c>
    </row>
    <row r="568" spans="1:22" x14ac:dyDescent="0.25">
      <c r="A568" s="1" t="s">
        <v>1825</v>
      </c>
      <c r="B568" s="1" t="s">
        <v>1826</v>
      </c>
      <c r="C568" s="1" t="s">
        <v>24</v>
      </c>
      <c r="D568" s="1" t="s">
        <v>25</v>
      </c>
      <c r="E568" s="1" t="s">
        <v>26</v>
      </c>
      <c r="F568" s="1" t="s">
        <v>27</v>
      </c>
      <c r="G568" s="1" t="s">
        <v>28</v>
      </c>
      <c r="H568" s="1" t="s">
        <v>29</v>
      </c>
      <c r="I568" s="5">
        <v>15722689.43</v>
      </c>
      <c r="J568" s="1" t="s">
        <v>1827</v>
      </c>
      <c r="K568" s="1" t="s">
        <v>45</v>
      </c>
      <c r="L568" s="1" t="s">
        <v>1611</v>
      </c>
      <c r="M568" s="7">
        <v>39.14</v>
      </c>
      <c r="N568" s="42" t="s">
        <v>316</v>
      </c>
      <c r="O568" s="42" t="s">
        <v>316</v>
      </c>
      <c r="P568" s="42" t="s">
        <v>316</v>
      </c>
      <c r="Q568" s="1" t="s">
        <v>1828</v>
      </c>
      <c r="R568" s="3" t="s">
        <v>1829</v>
      </c>
      <c r="S568" s="4" t="s">
        <v>1830</v>
      </c>
      <c r="T568" s="11">
        <v>24.658200000000001</v>
      </c>
      <c r="U568" s="11">
        <v>73.974600000000009</v>
      </c>
      <c r="V568" s="11">
        <v>98.632800000000003</v>
      </c>
    </row>
    <row r="569" spans="1:22" x14ac:dyDescent="0.25">
      <c r="A569" s="2" t="s">
        <v>1831</v>
      </c>
      <c r="B569" s="2" t="s">
        <v>1832</v>
      </c>
      <c r="C569" s="2" t="s">
        <v>24</v>
      </c>
      <c r="D569" s="2" t="s">
        <v>25</v>
      </c>
      <c r="E569" s="2" t="s">
        <v>26</v>
      </c>
      <c r="F569" s="2" t="s">
        <v>27</v>
      </c>
      <c r="G569" s="2" t="s">
        <v>28</v>
      </c>
      <c r="H569" s="2" t="s">
        <v>29</v>
      </c>
      <c r="I569" s="6">
        <v>5628864.9900000002</v>
      </c>
      <c r="J569" s="2" t="s">
        <v>1833</v>
      </c>
      <c r="K569" s="2" t="s">
        <v>49</v>
      </c>
      <c r="L569" s="2" t="s">
        <v>1611</v>
      </c>
      <c r="M569" s="8">
        <v>37.770000000000003</v>
      </c>
      <c r="N569" s="43" t="s">
        <v>316</v>
      </c>
      <c r="O569" s="43" t="s">
        <v>316</v>
      </c>
      <c r="P569" s="43" t="s">
        <v>316</v>
      </c>
      <c r="Q569" s="2" t="s">
        <v>1834</v>
      </c>
      <c r="R569" s="9" t="s">
        <v>1835</v>
      </c>
      <c r="S569" s="10" t="s">
        <v>1836</v>
      </c>
      <c r="T569" s="12">
        <v>21</v>
      </c>
      <c r="U569" s="12">
        <v>63</v>
      </c>
      <c r="V569" s="12">
        <v>84</v>
      </c>
    </row>
    <row r="570" spans="1:22" x14ac:dyDescent="0.25">
      <c r="A570" s="1" t="s">
        <v>1837</v>
      </c>
      <c r="B570" s="1" t="s">
        <v>1838</v>
      </c>
      <c r="C570" s="1" t="s">
        <v>24</v>
      </c>
      <c r="D570" s="1" t="s">
        <v>25</v>
      </c>
      <c r="E570" s="1" t="s">
        <v>26</v>
      </c>
      <c r="F570" s="1" t="s">
        <v>27</v>
      </c>
      <c r="G570" s="1" t="s">
        <v>28</v>
      </c>
      <c r="H570" s="1" t="s">
        <v>29</v>
      </c>
      <c r="I570" s="5">
        <v>10556131.85</v>
      </c>
      <c r="J570" s="1" t="s">
        <v>1839</v>
      </c>
      <c r="K570" s="1" t="s">
        <v>49</v>
      </c>
      <c r="L570" s="1" t="s">
        <v>1611</v>
      </c>
      <c r="M570" s="7">
        <v>25.199999999999989</v>
      </c>
      <c r="N570" s="42" t="s">
        <v>316</v>
      </c>
      <c r="O570" s="42" t="s">
        <v>316</v>
      </c>
      <c r="P570" s="42" t="s">
        <v>316</v>
      </c>
      <c r="Q570" s="1" t="s">
        <v>754</v>
      </c>
      <c r="R570" s="3">
        <v>302.8</v>
      </c>
      <c r="S570" s="4">
        <v>328</v>
      </c>
      <c r="T570" s="11">
        <v>15.875999999999999</v>
      </c>
      <c r="U570" s="11">
        <v>47.628</v>
      </c>
      <c r="V570" s="11">
        <v>63.503999999999998</v>
      </c>
    </row>
    <row r="571" spans="1:22" x14ac:dyDescent="0.25">
      <c r="A571" s="2" t="s">
        <v>1840</v>
      </c>
      <c r="B571" s="2" t="s">
        <v>1841</v>
      </c>
      <c r="C571" s="2" t="s">
        <v>24</v>
      </c>
      <c r="D571" s="2" t="s">
        <v>25</v>
      </c>
      <c r="E571" s="2" t="s">
        <v>26</v>
      </c>
      <c r="F571" s="2" t="s">
        <v>27</v>
      </c>
      <c r="G571" s="2" t="s">
        <v>28</v>
      </c>
      <c r="H571" s="2" t="s">
        <v>29</v>
      </c>
      <c r="I571" s="6">
        <v>5135149.6100000003</v>
      </c>
      <c r="J571" s="2" t="s">
        <v>1842</v>
      </c>
      <c r="K571" s="2" t="s">
        <v>49</v>
      </c>
      <c r="L571" s="2" t="s">
        <v>1611</v>
      </c>
      <c r="M571" s="8">
        <v>26.19</v>
      </c>
      <c r="N571" s="43" t="s">
        <v>316</v>
      </c>
      <c r="O571" s="43" t="s">
        <v>316</v>
      </c>
      <c r="P571" s="43" t="s">
        <v>316</v>
      </c>
      <c r="Q571" s="2" t="s">
        <v>1843</v>
      </c>
      <c r="R571" s="9" t="s">
        <v>1844</v>
      </c>
      <c r="S571" s="10" t="s">
        <v>1845</v>
      </c>
      <c r="T571" s="12">
        <v>15</v>
      </c>
      <c r="U571" s="12">
        <v>45</v>
      </c>
      <c r="V571" s="12">
        <v>60</v>
      </c>
    </row>
    <row r="572" spans="1:22" x14ac:dyDescent="0.25">
      <c r="A572" s="1" t="s">
        <v>1846</v>
      </c>
      <c r="B572" s="1" t="s">
        <v>1847</v>
      </c>
      <c r="C572" s="1" t="s">
        <v>24</v>
      </c>
      <c r="D572" s="1" t="s">
        <v>25</v>
      </c>
      <c r="E572" s="1" t="s">
        <v>26</v>
      </c>
      <c r="F572" s="1" t="s">
        <v>27</v>
      </c>
      <c r="G572" s="1" t="s">
        <v>28</v>
      </c>
      <c r="H572" s="1" t="s">
        <v>29</v>
      </c>
      <c r="I572" s="5">
        <v>5202784.38</v>
      </c>
      <c r="J572" s="1" t="s">
        <v>1848</v>
      </c>
      <c r="K572" s="1" t="s">
        <v>49</v>
      </c>
      <c r="L572" s="1" t="s">
        <v>1611</v>
      </c>
      <c r="M572" s="7">
        <v>65.849999999999994</v>
      </c>
      <c r="N572" s="42" t="s">
        <v>316</v>
      </c>
      <c r="O572" s="42" t="s">
        <v>316</v>
      </c>
      <c r="P572" s="42" t="s">
        <v>316</v>
      </c>
      <c r="Q572" s="1" t="s">
        <v>838</v>
      </c>
      <c r="R572" s="3">
        <v>344.8</v>
      </c>
      <c r="S572" s="4">
        <v>406.55</v>
      </c>
      <c r="T572" s="11">
        <v>41</v>
      </c>
      <c r="U572" s="11">
        <v>123</v>
      </c>
      <c r="V572" s="11">
        <v>164</v>
      </c>
    </row>
    <row r="573" spans="1:22" x14ac:dyDescent="0.25">
      <c r="A573" s="2" t="s">
        <v>1849</v>
      </c>
      <c r="B573" s="2" t="s">
        <v>1850</v>
      </c>
      <c r="C573" s="2" t="s">
        <v>24</v>
      </c>
      <c r="D573" s="2" t="s">
        <v>25</v>
      </c>
      <c r="E573" s="2" t="s">
        <v>26</v>
      </c>
      <c r="F573" s="2" t="s">
        <v>27</v>
      </c>
      <c r="G573" s="2" t="s">
        <v>28</v>
      </c>
      <c r="H573" s="2" t="s">
        <v>29</v>
      </c>
      <c r="I573" s="6">
        <v>4061621.56</v>
      </c>
      <c r="J573" s="2" t="s">
        <v>693</v>
      </c>
      <c r="K573" s="2" t="s">
        <v>56</v>
      </c>
      <c r="L573" s="2" t="s">
        <v>1611</v>
      </c>
      <c r="M573" s="8">
        <v>17.680000000000007</v>
      </c>
      <c r="N573" s="43" t="s">
        <v>316</v>
      </c>
      <c r="O573" s="43" t="s">
        <v>316</v>
      </c>
      <c r="P573" s="43" t="s">
        <v>316</v>
      </c>
      <c r="Q573" s="2" t="s">
        <v>754</v>
      </c>
      <c r="R573" s="9">
        <v>352.32</v>
      </c>
      <c r="S573" s="10">
        <v>370</v>
      </c>
      <c r="T573" s="12">
        <v>11.138400000000001</v>
      </c>
      <c r="U573" s="12">
        <v>33.415199999999999</v>
      </c>
      <c r="V573" s="12">
        <v>44.553600000000003</v>
      </c>
    </row>
    <row r="574" spans="1:22" x14ac:dyDescent="0.25">
      <c r="A574" s="1" t="s">
        <v>1851</v>
      </c>
      <c r="B574" s="1" t="s">
        <v>1852</v>
      </c>
      <c r="C574" s="1" t="s">
        <v>24</v>
      </c>
      <c r="D574" s="1" t="s">
        <v>25</v>
      </c>
      <c r="E574" s="1" t="s">
        <v>26</v>
      </c>
      <c r="F574" s="1" t="s">
        <v>27</v>
      </c>
      <c r="G574" s="1" t="s">
        <v>28</v>
      </c>
      <c r="H574" s="1" t="s">
        <v>29</v>
      </c>
      <c r="I574" s="5">
        <v>5317003.75</v>
      </c>
      <c r="J574" s="1" t="s">
        <v>693</v>
      </c>
      <c r="K574" s="1" t="s">
        <v>56</v>
      </c>
      <c r="L574" s="1" t="s">
        <v>1611</v>
      </c>
      <c r="M574" s="7">
        <v>5.5500000000000114</v>
      </c>
      <c r="N574" s="42" t="s">
        <v>316</v>
      </c>
      <c r="O574" s="42" t="s">
        <v>316</v>
      </c>
      <c r="P574" s="42" t="s">
        <v>316</v>
      </c>
      <c r="Q574" s="1" t="s">
        <v>838</v>
      </c>
      <c r="R574" s="3">
        <v>406.55</v>
      </c>
      <c r="S574" s="4">
        <v>412.1</v>
      </c>
      <c r="T574" s="11">
        <v>3</v>
      </c>
      <c r="U574" s="11">
        <v>9</v>
      </c>
      <c r="V574" s="11">
        <v>12</v>
      </c>
    </row>
    <row r="575" spans="1:22" x14ac:dyDescent="0.25">
      <c r="A575" s="2" t="s">
        <v>1853</v>
      </c>
      <c r="B575" s="2" t="s">
        <v>1854</v>
      </c>
      <c r="C575" s="2" t="s">
        <v>24</v>
      </c>
      <c r="D575" s="2" t="s">
        <v>25</v>
      </c>
      <c r="E575" s="2" t="s">
        <v>26</v>
      </c>
      <c r="F575" s="2" t="s">
        <v>27</v>
      </c>
      <c r="G575" s="2" t="s">
        <v>28</v>
      </c>
      <c r="H575" s="2" t="s">
        <v>29</v>
      </c>
      <c r="I575" s="6">
        <v>3252841.91</v>
      </c>
      <c r="J575" s="2" t="s">
        <v>1855</v>
      </c>
      <c r="K575" s="2" t="s">
        <v>56</v>
      </c>
      <c r="L575" s="2" t="s">
        <v>1611</v>
      </c>
      <c r="M575" s="8">
        <v>21.03</v>
      </c>
      <c r="N575" s="43" t="s">
        <v>316</v>
      </c>
      <c r="O575" s="43" t="s">
        <v>316</v>
      </c>
      <c r="P575" s="43" t="s">
        <v>316</v>
      </c>
      <c r="Q575" s="2" t="s">
        <v>1856</v>
      </c>
      <c r="R575" s="9" t="s">
        <v>1857</v>
      </c>
      <c r="S575" s="10" t="s">
        <v>1858</v>
      </c>
      <c r="T575" s="12">
        <v>13.248900000000001</v>
      </c>
      <c r="U575" s="12">
        <v>39.746700000000004</v>
      </c>
      <c r="V575" s="12">
        <v>52.995600000000003</v>
      </c>
    </row>
    <row r="576" spans="1:22" x14ac:dyDescent="0.25">
      <c r="A576" s="1" t="s">
        <v>1859</v>
      </c>
      <c r="B576" s="1" t="s">
        <v>1860</v>
      </c>
      <c r="C576" s="1" t="s">
        <v>24</v>
      </c>
      <c r="D576" s="1" t="s">
        <v>25</v>
      </c>
      <c r="E576" s="1" t="s">
        <v>26</v>
      </c>
      <c r="F576" s="1" t="s">
        <v>27</v>
      </c>
      <c r="G576" s="1" t="s">
        <v>28</v>
      </c>
      <c r="H576" s="1" t="s">
        <v>29</v>
      </c>
      <c r="I576" s="5">
        <v>6769317.8099999996</v>
      </c>
      <c r="J576" s="1" t="s">
        <v>1136</v>
      </c>
      <c r="K576" s="1" t="s">
        <v>97</v>
      </c>
      <c r="L576" s="1" t="s">
        <v>1611</v>
      </c>
      <c r="M576" s="7">
        <v>16.45</v>
      </c>
      <c r="N576" s="42" t="s">
        <v>316</v>
      </c>
      <c r="O576" s="42" t="s">
        <v>316</v>
      </c>
      <c r="P576" s="42" t="s">
        <v>316</v>
      </c>
      <c r="Q576" s="1" t="s">
        <v>1137</v>
      </c>
      <c r="R576" s="3">
        <v>0.2</v>
      </c>
      <c r="S576" s="4">
        <v>16.649999999999999</v>
      </c>
      <c r="T576" s="11">
        <v>10.3635</v>
      </c>
      <c r="U576" s="11">
        <v>31.090499999999999</v>
      </c>
      <c r="V576" s="11">
        <v>41.454000000000001</v>
      </c>
    </row>
    <row r="577" spans="1:22" x14ac:dyDescent="0.25">
      <c r="A577" s="2" t="s">
        <v>1861</v>
      </c>
      <c r="B577" s="2" t="s">
        <v>1862</v>
      </c>
      <c r="C577" s="2" t="s">
        <v>24</v>
      </c>
      <c r="D577" s="2" t="s">
        <v>25</v>
      </c>
      <c r="E577" s="2" t="s">
        <v>26</v>
      </c>
      <c r="F577" s="2" t="s">
        <v>27</v>
      </c>
      <c r="G577" s="2" t="s">
        <v>28</v>
      </c>
      <c r="H577" s="2" t="s">
        <v>29</v>
      </c>
      <c r="I577" s="6">
        <v>16893062.629999999</v>
      </c>
      <c r="J577" s="2" t="s">
        <v>1533</v>
      </c>
      <c r="K577" s="2" t="s">
        <v>80</v>
      </c>
      <c r="L577" s="2" t="s">
        <v>1611</v>
      </c>
      <c r="M577" s="8">
        <v>20</v>
      </c>
      <c r="N577" s="43" t="s">
        <v>316</v>
      </c>
      <c r="O577" s="43" t="s">
        <v>316</v>
      </c>
      <c r="P577" s="43" t="s">
        <v>316</v>
      </c>
      <c r="Q577" s="2" t="s">
        <v>928</v>
      </c>
      <c r="R577" s="9">
        <v>130</v>
      </c>
      <c r="S577" s="10">
        <v>150</v>
      </c>
      <c r="T577" s="12">
        <v>12.6</v>
      </c>
      <c r="U577" s="12">
        <v>37.799999999999997</v>
      </c>
      <c r="V577" s="12">
        <v>50.4</v>
      </c>
    </row>
    <row r="578" spans="1:22" x14ac:dyDescent="0.25">
      <c r="A578" s="1" t="s">
        <v>1863</v>
      </c>
      <c r="B578" s="1" t="s">
        <v>1864</v>
      </c>
      <c r="C578" s="1" t="s">
        <v>24</v>
      </c>
      <c r="D578" s="1" t="s">
        <v>25</v>
      </c>
      <c r="E578" s="1" t="s">
        <v>26</v>
      </c>
      <c r="F578" s="1" t="s">
        <v>27</v>
      </c>
      <c r="G578" s="1" t="s">
        <v>28</v>
      </c>
      <c r="H578" s="1" t="s">
        <v>29</v>
      </c>
      <c r="I578" s="5">
        <v>16829391.030000001</v>
      </c>
      <c r="J578" s="1" t="s">
        <v>1533</v>
      </c>
      <c r="K578" s="1" t="s">
        <v>80</v>
      </c>
      <c r="L578" s="1" t="s">
        <v>1611</v>
      </c>
      <c r="M578" s="7">
        <v>20</v>
      </c>
      <c r="N578" s="42" t="s">
        <v>316</v>
      </c>
      <c r="O578" s="42" t="s">
        <v>316</v>
      </c>
      <c r="P578" s="42" t="s">
        <v>316</v>
      </c>
      <c r="Q578" s="1" t="s">
        <v>928</v>
      </c>
      <c r="R578" s="3">
        <v>150</v>
      </c>
      <c r="S578" s="4">
        <v>170</v>
      </c>
      <c r="T578" s="11">
        <v>12.6</v>
      </c>
      <c r="U578" s="11">
        <v>37.799999999999997</v>
      </c>
      <c r="V578" s="11">
        <v>50.4</v>
      </c>
    </row>
    <row r="579" spans="1:22" x14ac:dyDescent="0.25">
      <c r="A579" s="2" t="s">
        <v>1865</v>
      </c>
      <c r="B579" s="2" t="s">
        <v>1866</v>
      </c>
      <c r="C579" s="2" t="s">
        <v>24</v>
      </c>
      <c r="D579" s="2" t="s">
        <v>25</v>
      </c>
      <c r="E579" s="2" t="s">
        <v>26</v>
      </c>
      <c r="F579" s="2" t="s">
        <v>27</v>
      </c>
      <c r="G579" s="2" t="s">
        <v>28</v>
      </c>
      <c r="H579" s="2" t="s">
        <v>29</v>
      </c>
      <c r="I579" s="6">
        <v>14370557.710000001</v>
      </c>
      <c r="J579" s="2" t="s">
        <v>1533</v>
      </c>
      <c r="K579" s="2" t="s">
        <v>80</v>
      </c>
      <c r="L579" s="2" t="s">
        <v>1611</v>
      </c>
      <c r="M579" s="8">
        <v>20</v>
      </c>
      <c r="N579" s="43" t="s">
        <v>316</v>
      </c>
      <c r="O579" s="43" t="s">
        <v>316</v>
      </c>
      <c r="P579" s="43" t="s">
        <v>316</v>
      </c>
      <c r="Q579" s="2" t="s">
        <v>928</v>
      </c>
      <c r="R579" s="9">
        <v>170</v>
      </c>
      <c r="S579" s="10">
        <v>190</v>
      </c>
      <c r="T579" s="12">
        <v>12.6</v>
      </c>
      <c r="U579" s="12">
        <v>37.799999999999997</v>
      </c>
      <c r="V579" s="12">
        <v>50.4</v>
      </c>
    </row>
    <row r="580" spans="1:22" x14ac:dyDescent="0.25">
      <c r="A580" s="1" t="s">
        <v>1867</v>
      </c>
      <c r="B580" s="1" t="s">
        <v>1868</v>
      </c>
      <c r="C580" s="1" t="s">
        <v>24</v>
      </c>
      <c r="D580" s="1" t="s">
        <v>25</v>
      </c>
      <c r="E580" s="1" t="s">
        <v>26</v>
      </c>
      <c r="F580" s="1" t="s">
        <v>27</v>
      </c>
      <c r="G580" s="1" t="s">
        <v>28</v>
      </c>
      <c r="H580" s="1" t="s">
        <v>29</v>
      </c>
      <c r="I580" s="5">
        <v>16418621.25</v>
      </c>
      <c r="J580" s="1" t="s">
        <v>1869</v>
      </c>
      <c r="K580" s="1" t="s">
        <v>80</v>
      </c>
      <c r="L580" s="1" t="s">
        <v>1611</v>
      </c>
      <c r="M580" s="7">
        <v>21.400000000000006</v>
      </c>
      <c r="N580" s="42" t="s">
        <v>316</v>
      </c>
      <c r="O580" s="42" t="s">
        <v>316</v>
      </c>
      <c r="P580" s="42" t="s">
        <v>316</v>
      </c>
      <c r="Q580" s="1" t="s">
        <v>928</v>
      </c>
      <c r="R580" s="3">
        <v>190</v>
      </c>
      <c r="S580" s="4">
        <v>211.4</v>
      </c>
      <c r="T580" s="11">
        <v>13.481999999999999</v>
      </c>
      <c r="U580" s="11">
        <v>40.445999999999998</v>
      </c>
      <c r="V580" s="11">
        <v>53.927999999999997</v>
      </c>
    </row>
    <row r="581" spans="1:22" x14ac:dyDescent="0.25">
      <c r="A581" s="2" t="s">
        <v>1870</v>
      </c>
      <c r="B581" s="2" t="s">
        <v>1871</v>
      </c>
      <c r="C581" s="2" t="s">
        <v>24</v>
      </c>
      <c r="D581" s="2" t="s">
        <v>25</v>
      </c>
      <c r="E581" s="2" t="s">
        <v>26</v>
      </c>
      <c r="F581" s="2" t="s">
        <v>27</v>
      </c>
      <c r="G581" s="2" t="s">
        <v>28</v>
      </c>
      <c r="H581" s="2" t="s">
        <v>29</v>
      </c>
      <c r="I581" s="6">
        <v>17327919.050000001</v>
      </c>
      <c r="J581" s="2" t="s">
        <v>1872</v>
      </c>
      <c r="K581" s="2" t="s">
        <v>76</v>
      </c>
      <c r="L581" s="2" t="s">
        <v>1611</v>
      </c>
      <c r="M581" s="8">
        <v>30.759999999999998</v>
      </c>
      <c r="N581" s="43" t="s">
        <v>316</v>
      </c>
      <c r="O581" s="43" t="s">
        <v>316</v>
      </c>
      <c r="P581" s="43" t="s">
        <v>316</v>
      </c>
      <c r="Q581" s="2" t="s">
        <v>1873</v>
      </c>
      <c r="R581" s="9">
        <v>0.05</v>
      </c>
      <c r="S581" s="10">
        <v>30.81</v>
      </c>
      <c r="T581" s="12">
        <v>19.378800000000002</v>
      </c>
      <c r="U581" s="12">
        <v>58.136400000000009</v>
      </c>
      <c r="V581" s="12">
        <v>77.515200000000007</v>
      </c>
    </row>
    <row r="582" spans="1:22" x14ac:dyDescent="0.25">
      <c r="A582" s="1" t="s">
        <v>1874</v>
      </c>
      <c r="B582" s="1" t="s">
        <v>1875</v>
      </c>
      <c r="C582" s="1" t="s">
        <v>24</v>
      </c>
      <c r="D582" s="1" t="s">
        <v>25</v>
      </c>
      <c r="E582" s="1" t="s">
        <v>26</v>
      </c>
      <c r="F582" s="1" t="s">
        <v>27</v>
      </c>
      <c r="G582" s="1" t="s">
        <v>28</v>
      </c>
      <c r="H582" s="1" t="s">
        <v>29</v>
      </c>
      <c r="I582" s="5">
        <v>5375743.9900000002</v>
      </c>
      <c r="J582" s="1" t="s">
        <v>1876</v>
      </c>
      <c r="K582" s="1" t="s">
        <v>80</v>
      </c>
      <c r="L582" s="1" t="s">
        <v>1611</v>
      </c>
      <c r="M582" s="7">
        <v>25.2</v>
      </c>
      <c r="N582" s="42" t="s">
        <v>316</v>
      </c>
      <c r="O582" s="42" t="s">
        <v>316</v>
      </c>
      <c r="P582" s="42" t="s">
        <v>316</v>
      </c>
      <c r="Q582" s="1" t="s">
        <v>1075</v>
      </c>
      <c r="R582" s="3">
        <v>126</v>
      </c>
      <c r="S582" s="4">
        <v>151.19999999999999</v>
      </c>
      <c r="T582" s="11">
        <v>15.875999999999999</v>
      </c>
      <c r="U582" s="11">
        <v>47.628</v>
      </c>
      <c r="V582" s="11">
        <v>63.503999999999998</v>
      </c>
    </row>
    <row r="583" spans="1:22" x14ac:dyDescent="0.25">
      <c r="A583" s="2" t="s">
        <v>1877</v>
      </c>
      <c r="B583" s="2" t="s">
        <v>1878</v>
      </c>
      <c r="C583" s="2" t="s">
        <v>24</v>
      </c>
      <c r="D583" s="2" t="s">
        <v>25</v>
      </c>
      <c r="E583" s="2" t="s">
        <v>26</v>
      </c>
      <c r="F583" s="2" t="s">
        <v>27</v>
      </c>
      <c r="G583" s="2" t="s">
        <v>28</v>
      </c>
      <c r="H583" s="2" t="s">
        <v>29</v>
      </c>
      <c r="I583" s="6">
        <v>3693722.49</v>
      </c>
      <c r="J583" s="2" t="s">
        <v>1879</v>
      </c>
      <c r="K583" s="2" t="s">
        <v>80</v>
      </c>
      <c r="L583" s="2" t="s">
        <v>1611</v>
      </c>
      <c r="M583" s="8">
        <v>17.599999999999994</v>
      </c>
      <c r="N583" s="43" t="s">
        <v>316</v>
      </c>
      <c r="O583" s="43" t="s">
        <v>316</v>
      </c>
      <c r="P583" s="43" t="s">
        <v>316</v>
      </c>
      <c r="Q583" s="2" t="s">
        <v>1880</v>
      </c>
      <c r="R583" s="9">
        <v>201.8</v>
      </c>
      <c r="S583" s="10">
        <v>219.4</v>
      </c>
      <c r="T583" s="12">
        <v>11.088000000000001</v>
      </c>
      <c r="U583" s="12">
        <v>33.264000000000003</v>
      </c>
      <c r="V583" s="12">
        <v>44.352000000000004</v>
      </c>
    </row>
    <row r="584" spans="1:22" x14ac:dyDescent="0.25">
      <c r="A584" s="1" t="s">
        <v>1881</v>
      </c>
      <c r="B584" s="1" t="s">
        <v>1882</v>
      </c>
      <c r="C584" s="1" t="s">
        <v>24</v>
      </c>
      <c r="D584" s="1" t="s">
        <v>25</v>
      </c>
      <c r="E584" s="1" t="s">
        <v>26</v>
      </c>
      <c r="F584" s="1" t="s">
        <v>27</v>
      </c>
      <c r="G584" s="1" t="s">
        <v>28</v>
      </c>
      <c r="H584" s="1" t="s">
        <v>29</v>
      </c>
      <c r="I584" s="5">
        <v>1710737.4</v>
      </c>
      <c r="J584" s="1" t="s">
        <v>1074</v>
      </c>
      <c r="K584" s="1" t="s">
        <v>80</v>
      </c>
      <c r="L584" s="1" t="s">
        <v>1611</v>
      </c>
      <c r="M584" s="7">
        <v>2.7999999999999972</v>
      </c>
      <c r="N584" s="42" t="s">
        <v>316</v>
      </c>
      <c r="O584" s="42" t="s">
        <v>316</v>
      </c>
      <c r="P584" s="42" t="s">
        <v>316</v>
      </c>
      <c r="Q584" s="1" t="s">
        <v>924</v>
      </c>
      <c r="R584" s="3">
        <v>101</v>
      </c>
      <c r="S584" s="4">
        <v>103.8</v>
      </c>
      <c r="T584" s="11">
        <v>2</v>
      </c>
      <c r="U584" s="11">
        <v>6</v>
      </c>
      <c r="V584" s="11">
        <v>8</v>
      </c>
    </row>
    <row r="585" spans="1:22" x14ac:dyDescent="0.25">
      <c r="A585" s="2" t="s">
        <v>1883</v>
      </c>
      <c r="B585" s="2" t="s">
        <v>1884</v>
      </c>
      <c r="C585" s="2" t="s">
        <v>24</v>
      </c>
      <c r="D585" s="2" t="s">
        <v>25</v>
      </c>
      <c r="E585" s="2" t="s">
        <v>26</v>
      </c>
      <c r="F585" s="2" t="s">
        <v>27</v>
      </c>
      <c r="G585" s="2" t="s">
        <v>28</v>
      </c>
      <c r="H585" s="2" t="s">
        <v>29</v>
      </c>
      <c r="I585" s="6">
        <v>5550736.29</v>
      </c>
      <c r="J585" s="2" t="s">
        <v>1885</v>
      </c>
      <c r="K585" s="2" t="s">
        <v>80</v>
      </c>
      <c r="L585" s="2" t="s">
        <v>1611</v>
      </c>
      <c r="M585" s="8">
        <v>14.72</v>
      </c>
      <c r="N585" s="43" t="s">
        <v>316</v>
      </c>
      <c r="O585" s="43" t="s">
        <v>316</v>
      </c>
      <c r="P585" s="43" t="s">
        <v>316</v>
      </c>
      <c r="Q585" s="2" t="s">
        <v>1886</v>
      </c>
      <c r="R585" s="9" t="s">
        <v>1887</v>
      </c>
      <c r="S585" s="10" t="s">
        <v>1888</v>
      </c>
      <c r="T585" s="12">
        <v>9.2736000000000001</v>
      </c>
      <c r="U585" s="12">
        <v>27.820799999999998</v>
      </c>
      <c r="V585" s="12">
        <v>37.0944</v>
      </c>
    </row>
    <row r="586" spans="1:22" x14ac:dyDescent="0.25">
      <c r="A586" s="1" t="s">
        <v>1889</v>
      </c>
      <c r="B586" s="1" t="s">
        <v>1890</v>
      </c>
      <c r="C586" s="1" t="s">
        <v>24</v>
      </c>
      <c r="D586" s="1" t="s">
        <v>25</v>
      </c>
      <c r="E586" s="1" t="s">
        <v>26</v>
      </c>
      <c r="F586" s="1" t="s">
        <v>27</v>
      </c>
      <c r="G586" s="1" t="s">
        <v>28</v>
      </c>
      <c r="H586" s="1" t="s">
        <v>29</v>
      </c>
      <c r="I586" s="5">
        <v>682587.7</v>
      </c>
      <c r="J586" s="1" t="s">
        <v>204</v>
      </c>
      <c r="K586" s="1" t="s">
        <v>80</v>
      </c>
      <c r="L586" s="1" t="s">
        <v>1611</v>
      </c>
      <c r="M586" s="7">
        <v>11.900000000000006</v>
      </c>
      <c r="N586" s="42" t="s">
        <v>316</v>
      </c>
      <c r="O586" s="42" t="s">
        <v>316</v>
      </c>
      <c r="P586" s="42" t="s">
        <v>316</v>
      </c>
      <c r="Q586" s="1" t="s">
        <v>1676</v>
      </c>
      <c r="R586" s="3">
        <v>232.6</v>
      </c>
      <c r="S586" s="4">
        <v>244.5</v>
      </c>
      <c r="T586" s="11">
        <v>7.4969999999999999</v>
      </c>
      <c r="U586" s="11">
        <v>22.491</v>
      </c>
      <c r="V586" s="11">
        <v>29.988</v>
      </c>
    </row>
    <row r="587" spans="1:22" x14ac:dyDescent="0.25">
      <c r="A587" s="2" t="s">
        <v>1891</v>
      </c>
      <c r="B587" s="2" t="s">
        <v>1892</v>
      </c>
      <c r="C587" s="2" t="s">
        <v>24</v>
      </c>
      <c r="D587" s="2" t="s">
        <v>25</v>
      </c>
      <c r="E587" s="2" t="s">
        <v>26</v>
      </c>
      <c r="F587" s="2" t="s">
        <v>27</v>
      </c>
      <c r="G587" s="2" t="s">
        <v>28</v>
      </c>
      <c r="H587" s="2" t="s">
        <v>29</v>
      </c>
      <c r="I587" s="6">
        <v>3158222.06</v>
      </c>
      <c r="J587" s="2" t="s">
        <v>1893</v>
      </c>
      <c r="K587" s="2" t="s">
        <v>80</v>
      </c>
      <c r="L587" s="2" t="s">
        <v>1611</v>
      </c>
      <c r="M587" s="8">
        <v>7</v>
      </c>
      <c r="N587" s="43" t="s">
        <v>316</v>
      </c>
      <c r="O587" s="43" t="s">
        <v>316</v>
      </c>
      <c r="P587" s="43" t="s">
        <v>316</v>
      </c>
      <c r="Q587" s="2" t="s">
        <v>1676</v>
      </c>
      <c r="R587" s="9">
        <v>285</v>
      </c>
      <c r="S587" s="10">
        <v>292</v>
      </c>
      <c r="T587" s="12">
        <v>4.41</v>
      </c>
      <c r="U587" s="12">
        <v>13.23</v>
      </c>
      <c r="V587" s="12">
        <v>17.64</v>
      </c>
    </row>
    <row r="588" spans="1:22" x14ac:dyDescent="0.25">
      <c r="A588" s="1" t="s">
        <v>1894</v>
      </c>
      <c r="B588" s="1" t="s">
        <v>1895</v>
      </c>
      <c r="C588" s="1" t="s">
        <v>24</v>
      </c>
      <c r="D588" s="1" t="s">
        <v>25</v>
      </c>
      <c r="E588" s="1" t="s">
        <v>26</v>
      </c>
      <c r="F588" s="1" t="s">
        <v>27</v>
      </c>
      <c r="G588" s="1" t="s">
        <v>28</v>
      </c>
      <c r="H588" s="1" t="s">
        <v>29</v>
      </c>
      <c r="I588" s="5">
        <v>7559347.1699999999</v>
      </c>
      <c r="J588" s="1" t="s">
        <v>1896</v>
      </c>
      <c r="K588" s="1" t="s">
        <v>87</v>
      </c>
      <c r="L588" s="1" t="s">
        <v>1611</v>
      </c>
      <c r="M588" s="7">
        <v>26.444000000000003</v>
      </c>
      <c r="N588" s="42" t="s">
        <v>316</v>
      </c>
      <c r="O588" s="42" t="s">
        <v>316</v>
      </c>
      <c r="P588" s="42" t="s">
        <v>316</v>
      </c>
      <c r="Q588" s="1" t="s">
        <v>1897</v>
      </c>
      <c r="R588" s="3" t="s">
        <v>1898</v>
      </c>
      <c r="S588" s="4" t="s">
        <v>1899</v>
      </c>
      <c r="T588" s="11">
        <v>17</v>
      </c>
      <c r="U588" s="11">
        <v>51</v>
      </c>
      <c r="V588" s="11">
        <v>68</v>
      </c>
    </row>
    <row r="589" spans="1:22" x14ac:dyDescent="0.25">
      <c r="A589" s="2" t="s">
        <v>1900</v>
      </c>
      <c r="B589" s="2" t="s">
        <v>1901</v>
      </c>
      <c r="C589" s="2" t="s">
        <v>24</v>
      </c>
      <c r="D589" s="2" t="s">
        <v>25</v>
      </c>
      <c r="E589" s="2" t="s">
        <v>26</v>
      </c>
      <c r="F589" s="2" t="s">
        <v>27</v>
      </c>
      <c r="G589" s="2" t="s">
        <v>28</v>
      </c>
      <c r="H589" s="2" t="s">
        <v>29</v>
      </c>
      <c r="I589" s="6">
        <v>12162433.84</v>
      </c>
      <c r="J589" s="2" t="s">
        <v>1902</v>
      </c>
      <c r="K589" s="2" t="s">
        <v>87</v>
      </c>
      <c r="L589" s="2" t="s">
        <v>1611</v>
      </c>
      <c r="M589" s="8">
        <v>41.540999999999997</v>
      </c>
      <c r="N589" s="43" t="s">
        <v>316</v>
      </c>
      <c r="O589" s="43" t="s">
        <v>316</v>
      </c>
      <c r="P589" s="43" t="s">
        <v>316</v>
      </c>
      <c r="Q589" s="2" t="s">
        <v>1903</v>
      </c>
      <c r="R589" s="9" t="s">
        <v>1904</v>
      </c>
      <c r="S589" s="10" t="s">
        <v>1905</v>
      </c>
      <c r="T589" s="12">
        <v>26</v>
      </c>
      <c r="U589" s="12">
        <v>78</v>
      </c>
      <c r="V589" s="12">
        <v>104</v>
      </c>
    </row>
    <row r="590" spans="1:22" x14ac:dyDescent="0.25">
      <c r="A590" s="1" t="s">
        <v>1906</v>
      </c>
      <c r="B590" s="1" t="s">
        <v>1907</v>
      </c>
      <c r="C590" s="1" t="s">
        <v>24</v>
      </c>
      <c r="D590" s="1" t="s">
        <v>25</v>
      </c>
      <c r="E590" s="1" t="s">
        <v>26</v>
      </c>
      <c r="F590" s="1" t="s">
        <v>27</v>
      </c>
      <c r="G590" s="1" t="s">
        <v>28</v>
      </c>
      <c r="H590" s="1" t="s">
        <v>29</v>
      </c>
      <c r="I590" s="5">
        <v>8057242.4400000004</v>
      </c>
      <c r="J590" s="1" t="s">
        <v>1908</v>
      </c>
      <c r="K590" s="1" t="s">
        <v>87</v>
      </c>
      <c r="L590" s="1" t="s">
        <v>1611</v>
      </c>
      <c r="M590" s="7">
        <v>24.28</v>
      </c>
      <c r="N590" s="42" t="s">
        <v>316</v>
      </c>
      <c r="O590" s="42" t="s">
        <v>316</v>
      </c>
      <c r="P590" s="42" t="s">
        <v>316</v>
      </c>
      <c r="Q590" s="1" t="s">
        <v>1909</v>
      </c>
      <c r="R590" s="3">
        <v>0</v>
      </c>
      <c r="S590" s="4">
        <v>24.28</v>
      </c>
      <c r="T590" s="11">
        <v>15</v>
      </c>
      <c r="U590" s="11">
        <v>45</v>
      </c>
      <c r="V590" s="11">
        <v>60</v>
      </c>
    </row>
    <row r="591" spans="1:22" x14ac:dyDescent="0.25">
      <c r="A591" s="2" t="s">
        <v>1910</v>
      </c>
      <c r="B591" s="2" t="s">
        <v>1911</v>
      </c>
      <c r="C591" s="2" t="s">
        <v>24</v>
      </c>
      <c r="D591" s="2" t="s">
        <v>25</v>
      </c>
      <c r="E591" s="2" t="s">
        <v>26</v>
      </c>
      <c r="F591" s="2" t="s">
        <v>27</v>
      </c>
      <c r="G591" s="2" t="s">
        <v>28</v>
      </c>
      <c r="H591" s="2" t="s">
        <v>29</v>
      </c>
      <c r="I591" s="6">
        <v>11776322.17</v>
      </c>
      <c r="J591" s="2" t="s">
        <v>1912</v>
      </c>
      <c r="K591" s="2" t="s">
        <v>97</v>
      </c>
      <c r="L591" s="2" t="s">
        <v>1611</v>
      </c>
      <c r="M591" s="8">
        <v>62.199999999999989</v>
      </c>
      <c r="N591" s="43" t="s">
        <v>316</v>
      </c>
      <c r="O591" s="43" t="s">
        <v>316</v>
      </c>
      <c r="P591" s="43" t="s">
        <v>316</v>
      </c>
      <c r="Q591" s="2" t="s">
        <v>879</v>
      </c>
      <c r="R591" s="9">
        <v>142</v>
      </c>
      <c r="S591" s="10">
        <v>204.2</v>
      </c>
      <c r="T591" s="12">
        <v>39.186</v>
      </c>
      <c r="U591" s="12">
        <v>117.55799999999999</v>
      </c>
      <c r="V591" s="12">
        <v>156.744</v>
      </c>
    </row>
    <row r="592" spans="1:22" x14ac:dyDescent="0.25">
      <c r="A592" s="1" t="s">
        <v>1913</v>
      </c>
      <c r="B592" s="1" t="s">
        <v>1914</v>
      </c>
      <c r="C592" s="1" t="s">
        <v>24</v>
      </c>
      <c r="D592" s="1" t="s">
        <v>25</v>
      </c>
      <c r="E592" s="1" t="s">
        <v>26</v>
      </c>
      <c r="F592" s="1" t="s">
        <v>27</v>
      </c>
      <c r="G592" s="1" t="s">
        <v>28</v>
      </c>
      <c r="H592" s="1" t="s">
        <v>29</v>
      </c>
      <c r="I592" s="5">
        <v>20103617.829999998</v>
      </c>
      <c r="J592" s="1" t="s">
        <v>1915</v>
      </c>
      <c r="K592" s="1" t="s">
        <v>105</v>
      </c>
      <c r="L592" s="1" t="s">
        <v>1611</v>
      </c>
      <c r="M592" s="7">
        <v>26.050999999999998</v>
      </c>
      <c r="N592" s="42" t="s">
        <v>316</v>
      </c>
      <c r="O592" s="42" t="s">
        <v>316</v>
      </c>
      <c r="P592" s="42" t="s">
        <v>316</v>
      </c>
      <c r="Q592" s="1" t="s">
        <v>1916</v>
      </c>
      <c r="R592" s="3">
        <v>0</v>
      </c>
      <c r="S592" s="4">
        <v>26.050999999999998</v>
      </c>
      <c r="T592" s="11">
        <v>16</v>
      </c>
      <c r="U592" s="11">
        <v>48</v>
      </c>
      <c r="V592" s="11">
        <v>64</v>
      </c>
    </row>
    <row r="593" spans="1:22" x14ac:dyDescent="0.25">
      <c r="A593" s="2" t="s">
        <v>1917</v>
      </c>
      <c r="B593" s="2" t="s">
        <v>1918</v>
      </c>
      <c r="C593" s="2" t="s">
        <v>24</v>
      </c>
      <c r="D593" s="2" t="s">
        <v>25</v>
      </c>
      <c r="E593" s="2" t="s">
        <v>26</v>
      </c>
      <c r="F593" s="2" t="s">
        <v>27</v>
      </c>
      <c r="G593" s="2" t="s">
        <v>28</v>
      </c>
      <c r="H593" s="2" t="s">
        <v>29</v>
      </c>
      <c r="I593" s="6">
        <v>13139263.17</v>
      </c>
      <c r="J593" s="2" t="s">
        <v>1919</v>
      </c>
      <c r="K593" s="2" t="s">
        <v>105</v>
      </c>
      <c r="L593" s="2" t="s">
        <v>1611</v>
      </c>
      <c r="M593" s="8">
        <v>26.050999999999998</v>
      </c>
      <c r="N593" s="43" t="s">
        <v>316</v>
      </c>
      <c r="O593" s="43" t="s">
        <v>316</v>
      </c>
      <c r="P593" s="43" t="s">
        <v>316</v>
      </c>
      <c r="Q593" s="2" t="s">
        <v>1916</v>
      </c>
      <c r="R593" s="9">
        <v>26.05</v>
      </c>
      <c r="S593" s="10">
        <v>52.101999999999997</v>
      </c>
      <c r="T593" s="12">
        <v>16</v>
      </c>
      <c r="U593" s="12">
        <v>48</v>
      </c>
      <c r="V593" s="12">
        <v>64</v>
      </c>
    </row>
    <row r="594" spans="1:22" x14ac:dyDescent="0.25">
      <c r="A594" s="1" t="s">
        <v>1920</v>
      </c>
      <c r="B594" s="1" t="s">
        <v>1921</v>
      </c>
      <c r="C594" s="1" t="s">
        <v>24</v>
      </c>
      <c r="D594" s="1" t="s">
        <v>25</v>
      </c>
      <c r="E594" s="1" t="s">
        <v>26</v>
      </c>
      <c r="F594" s="1" t="s">
        <v>27</v>
      </c>
      <c r="G594" s="1" t="s">
        <v>28</v>
      </c>
      <c r="H594" s="1" t="s">
        <v>29</v>
      </c>
      <c r="I594" s="5">
        <v>9024108.5</v>
      </c>
      <c r="J594" s="1" t="s">
        <v>1922</v>
      </c>
      <c r="K594" s="1" t="s">
        <v>105</v>
      </c>
      <c r="L594" s="1" t="s">
        <v>1611</v>
      </c>
      <c r="M594" s="7">
        <v>42.594999999999999</v>
      </c>
      <c r="N594" s="42" t="s">
        <v>316</v>
      </c>
      <c r="O594" s="42" t="s">
        <v>316</v>
      </c>
      <c r="P594" s="42" t="s">
        <v>316</v>
      </c>
      <c r="Q594" s="1" t="s">
        <v>1923</v>
      </c>
      <c r="R594" s="3" t="s">
        <v>1924</v>
      </c>
      <c r="S594" s="4" t="s">
        <v>1925</v>
      </c>
      <c r="T594" s="11">
        <v>27</v>
      </c>
      <c r="U594" s="11">
        <v>81</v>
      </c>
      <c r="V594" s="11">
        <v>108</v>
      </c>
    </row>
    <row r="595" spans="1:22" x14ac:dyDescent="0.25">
      <c r="A595" s="2" t="s">
        <v>1926</v>
      </c>
      <c r="B595" s="2" t="s">
        <v>1927</v>
      </c>
      <c r="C595" s="2" t="s">
        <v>24</v>
      </c>
      <c r="D595" s="2" t="s">
        <v>25</v>
      </c>
      <c r="E595" s="2" t="s">
        <v>26</v>
      </c>
      <c r="F595" s="2" t="s">
        <v>27</v>
      </c>
      <c r="G595" s="2" t="s">
        <v>28</v>
      </c>
      <c r="H595" s="2" t="s">
        <v>29</v>
      </c>
      <c r="I595" s="6">
        <v>8061644.1299999999</v>
      </c>
      <c r="J595" s="2" t="s">
        <v>1928</v>
      </c>
      <c r="K595" s="2" t="s">
        <v>105</v>
      </c>
      <c r="L595" s="2" t="s">
        <v>1611</v>
      </c>
      <c r="M595" s="8">
        <v>29.262</v>
      </c>
      <c r="N595" s="43" t="s">
        <v>316</v>
      </c>
      <c r="O595" s="43" t="s">
        <v>316</v>
      </c>
      <c r="P595" s="43" t="s">
        <v>316</v>
      </c>
      <c r="Q595" s="2" t="s">
        <v>1929</v>
      </c>
      <c r="R595" s="9" t="s">
        <v>1930</v>
      </c>
      <c r="S595" s="10" t="s">
        <v>1931</v>
      </c>
      <c r="T595" s="12">
        <v>18</v>
      </c>
      <c r="U595" s="12">
        <v>54</v>
      </c>
      <c r="V595" s="12">
        <v>72</v>
      </c>
    </row>
    <row r="596" spans="1:22" x14ac:dyDescent="0.25">
      <c r="A596" s="1" t="s">
        <v>1932</v>
      </c>
      <c r="B596" s="1" t="s">
        <v>1933</v>
      </c>
      <c r="C596" s="1" t="s">
        <v>24</v>
      </c>
      <c r="D596" s="1" t="s">
        <v>25</v>
      </c>
      <c r="E596" s="1" t="s">
        <v>26</v>
      </c>
      <c r="F596" s="1" t="s">
        <v>27</v>
      </c>
      <c r="G596" s="1" t="s">
        <v>28</v>
      </c>
      <c r="H596" s="1" t="s">
        <v>29</v>
      </c>
      <c r="I596" s="5">
        <v>2916894.16</v>
      </c>
      <c r="J596" s="1" t="s">
        <v>1934</v>
      </c>
      <c r="K596" s="1" t="s">
        <v>105</v>
      </c>
      <c r="L596" s="1" t="s">
        <v>1611</v>
      </c>
      <c r="M596" s="7">
        <v>6.38</v>
      </c>
      <c r="N596" s="42" t="s">
        <v>316</v>
      </c>
      <c r="O596" s="42" t="s">
        <v>316</v>
      </c>
      <c r="P596" s="42" t="s">
        <v>316</v>
      </c>
      <c r="Q596" s="1" t="s">
        <v>1935</v>
      </c>
      <c r="R596" s="3">
        <v>0</v>
      </c>
      <c r="S596" s="4">
        <v>6.38</v>
      </c>
      <c r="T596" s="11">
        <v>4.0194000000000001</v>
      </c>
      <c r="U596" s="11">
        <v>12.058199999999999</v>
      </c>
      <c r="V596" s="11">
        <v>16.0776</v>
      </c>
    </row>
    <row r="597" spans="1:22" x14ac:dyDescent="0.25">
      <c r="A597" s="2" t="s">
        <v>1936</v>
      </c>
      <c r="B597" s="2" t="s">
        <v>1937</v>
      </c>
      <c r="C597" s="2" t="s">
        <v>24</v>
      </c>
      <c r="D597" s="2" t="s">
        <v>25</v>
      </c>
      <c r="E597" s="2" t="s">
        <v>26</v>
      </c>
      <c r="F597" s="2" t="s">
        <v>27</v>
      </c>
      <c r="G597" s="2" t="s">
        <v>28</v>
      </c>
      <c r="H597" s="2" t="s">
        <v>29</v>
      </c>
      <c r="I597" s="6">
        <v>10691865.029999999</v>
      </c>
      <c r="J597" s="2" t="s">
        <v>1938</v>
      </c>
      <c r="K597" s="2" t="s">
        <v>105</v>
      </c>
      <c r="L597" s="2" t="s">
        <v>1611</v>
      </c>
      <c r="M597" s="8">
        <v>35.036999999999999</v>
      </c>
      <c r="N597" s="43" t="s">
        <v>316</v>
      </c>
      <c r="O597" s="43" t="s">
        <v>316</v>
      </c>
      <c r="P597" s="43" t="s">
        <v>316</v>
      </c>
      <c r="Q597" s="2" t="s">
        <v>1732</v>
      </c>
      <c r="R597" s="9">
        <v>85.81</v>
      </c>
      <c r="S597" s="10">
        <v>120.84699999999999</v>
      </c>
      <c r="T597" s="12">
        <v>22</v>
      </c>
      <c r="U597" s="12">
        <v>66</v>
      </c>
      <c r="V597" s="12">
        <v>88</v>
      </c>
    </row>
    <row r="598" spans="1:22" x14ac:dyDescent="0.25">
      <c r="A598" s="1" t="s">
        <v>1939</v>
      </c>
      <c r="B598" s="1" t="s">
        <v>1940</v>
      </c>
      <c r="C598" s="1" t="s">
        <v>24</v>
      </c>
      <c r="D598" s="1" t="s">
        <v>25</v>
      </c>
      <c r="E598" s="1" t="s">
        <v>26</v>
      </c>
      <c r="F598" s="1" t="s">
        <v>27</v>
      </c>
      <c r="G598" s="1" t="s">
        <v>28</v>
      </c>
      <c r="H598" s="1" t="s">
        <v>29</v>
      </c>
      <c r="I598" s="5">
        <v>11271665.41</v>
      </c>
      <c r="J598" s="1" t="s">
        <v>331</v>
      </c>
      <c r="K598" s="1" t="s">
        <v>112</v>
      </c>
      <c r="L598" s="1" t="s">
        <v>1611</v>
      </c>
      <c r="M598" s="7">
        <v>23</v>
      </c>
      <c r="N598" s="42" t="s">
        <v>316</v>
      </c>
      <c r="O598" s="42" t="s">
        <v>316</v>
      </c>
      <c r="P598" s="42" t="s">
        <v>316</v>
      </c>
      <c r="Q598" s="1" t="s">
        <v>724</v>
      </c>
      <c r="R598" s="3">
        <v>57</v>
      </c>
      <c r="S598" s="4">
        <v>80</v>
      </c>
      <c r="T598" s="11">
        <v>14.49</v>
      </c>
      <c r="U598" s="11">
        <v>43.47</v>
      </c>
      <c r="V598" s="11">
        <v>57.96</v>
      </c>
    </row>
    <row r="599" spans="1:22" x14ac:dyDescent="0.25">
      <c r="A599" s="2" t="s">
        <v>1941</v>
      </c>
      <c r="B599" s="2" t="s">
        <v>1942</v>
      </c>
      <c r="C599" s="2" t="s">
        <v>24</v>
      </c>
      <c r="D599" s="2" t="s">
        <v>25</v>
      </c>
      <c r="E599" s="2" t="s">
        <v>26</v>
      </c>
      <c r="F599" s="2" t="s">
        <v>27</v>
      </c>
      <c r="G599" s="2" t="s">
        <v>28</v>
      </c>
      <c r="H599" s="2" t="s">
        <v>29</v>
      </c>
      <c r="I599" s="6">
        <v>798723.44</v>
      </c>
      <c r="J599" s="2" t="s">
        <v>1943</v>
      </c>
      <c r="K599" s="2" t="s">
        <v>105</v>
      </c>
      <c r="L599" s="2" t="s">
        <v>1611</v>
      </c>
      <c r="M599" s="8">
        <v>6.0900000000000007</v>
      </c>
      <c r="N599" s="43" t="s">
        <v>316</v>
      </c>
      <c r="O599" s="43" t="s">
        <v>316</v>
      </c>
      <c r="P599" s="43" t="s">
        <v>316</v>
      </c>
      <c r="Q599" s="2" t="s">
        <v>1944</v>
      </c>
      <c r="R599" s="9">
        <v>0.06</v>
      </c>
      <c r="S599" s="10">
        <v>6.15</v>
      </c>
      <c r="T599" s="12">
        <v>3.8367</v>
      </c>
      <c r="U599" s="12">
        <v>11.5101</v>
      </c>
      <c r="V599" s="12">
        <v>15.3468</v>
      </c>
    </row>
    <row r="600" spans="1:22" x14ac:dyDescent="0.25">
      <c r="A600" s="1" t="s">
        <v>1945</v>
      </c>
      <c r="B600" s="1" t="s">
        <v>1946</v>
      </c>
      <c r="C600" s="1" t="s">
        <v>24</v>
      </c>
      <c r="D600" s="1" t="s">
        <v>25</v>
      </c>
      <c r="E600" s="1" t="s">
        <v>26</v>
      </c>
      <c r="F600" s="1" t="s">
        <v>27</v>
      </c>
      <c r="G600" s="1" t="s">
        <v>28</v>
      </c>
      <c r="H600" s="1" t="s">
        <v>29</v>
      </c>
      <c r="I600" s="5">
        <v>1545728.44</v>
      </c>
      <c r="J600" s="1" t="s">
        <v>1947</v>
      </c>
      <c r="K600" s="1" t="s">
        <v>112</v>
      </c>
      <c r="L600" s="1" t="s">
        <v>1611</v>
      </c>
      <c r="M600" s="7">
        <v>15.5</v>
      </c>
      <c r="N600" s="42" t="s">
        <v>316</v>
      </c>
      <c r="O600" s="42" t="s">
        <v>316</v>
      </c>
      <c r="P600" s="42" t="s">
        <v>316</v>
      </c>
      <c r="Q600" s="1" t="s">
        <v>1948</v>
      </c>
      <c r="R600" s="3">
        <v>0</v>
      </c>
      <c r="S600" s="4">
        <v>15.5</v>
      </c>
      <c r="T600" s="11">
        <v>9.7650000000000006</v>
      </c>
      <c r="U600" s="11">
        <v>29.295000000000002</v>
      </c>
      <c r="V600" s="11">
        <v>39.06</v>
      </c>
    </row>
    <row r="601" spans="1:22" x14ac:dyDescent="0.25">
      <c r="A601" s="2" t="s">
        <v>1949</v>
      </c>
      <c r="B601" s="2" t="s">
        <v>1950</v>
      </c>
      <c r="C601" s="2" t="s">
        <v>24</v>
      </c>
      <c r="D601" s="2" t="s">
        <v>25</v>
      </c>
      <c r="E601" s="2" t="s">
        <v>26</v>
      </c>
      <c r="F601" s="2" t="s">
        <v>27</v>
      </c>
      <c r="G601" s="2" t="s">
        <v>28</v>
      </c>
      <c r="H601" s="2" t="s">
        <v>29</v>
      </c>
      <c r="I601" s="6">
        <v>4304070.97</v>
      </c>
      <c r="J601" s="2" t="s">
        <v>1951</v>
      </c>
      <c r="K601" s="2" t="s">
        <v>105</v>
      </c>
      <c r="L601" s="2" t="s">
        <v>1611</v>
      </c>
      <c r="M601" s="8">
        <v>16.627000000000002</v>
      </c>
      <c r="N601" s="43" t="s">
        <v>316</v>
      </c>
      <c r="O601" s="43" t="s">
        <v>316</v>
      </c>
      <c r="P601" s="43" t="s">
        <v>316</v>
      </c>
      <c r="Q601" s="2" t="s">
        <v>1952</v>
      </c>
      <c r="R601" s="9">
        <v>0.02</v>
      </c>
      <c r="S601" s="10">
        <v>6.15</v>
      </c>
      <c r="T601" s="12">
        <v>10</v>
      </c>
      <c r="U601" s="12">
        <v>30</v>
      </c>
      <c r="V601" s="12">
        <v>40</v>
      </c>
    </row>
    <row r="602" spans="1:22" x14ac:dyDescent="0.25">
      <c r="A602" s="1" t="s">
        <v>1953</v>
      </c>
      <c r="B602" s="1" t="s">
        <v>1954</v>
      </c>
      <c r="C602" s="1" t="s">
        <v>24</v>
      </c>
      <c r="D602" s="1" t="s">
        <v>25</v>
      </c>
      <c r="E602" s="1" t="s">
        <v>26</v>
      </c>
      <c r="F602" s="1" t="s">
        <v>27</v>
      </c>
      <c r="G602" s="1" t="s">
        <v>28</v>
      </c>
      <c r="H602" s="1" t="s">
        <v>29</v>
      </c>
      <c r="I602" s="5">
        <v>15793607.6</v>
      </c>
      <c r="J602" s="1" t="s">
        <v>331</v>
      </c>
      <c r="K602" s="1" t="s">
        <v>112</v>
      </c>
      <c r="L602" s="1" t="s">
        <v>1611</v>
      </c>
      <c r="M602" s="7">
        <v>25.299999999999997</v>
      </c>
      <c r="N602" s="42" t="s">
        <v>316</v>
      </c>
      <c r="O602" s="42" t="s">
        <v>316</v>
      </c>
      <c r="P602" s="42" t="s">
        <v>316</v>
      </c>
      <c r="Q602" s="1" t="s">
        <v>1772</v>
      </c>
      <c r="R602" s="3">
        <v>122.7</v>
      </c>
      <c r="S602" s="4">
        <v>148</v>
      </c>
      <c r="T602" s="11">
        <v>15.939</v>
      </c>
      <c r="U602" s="11">
        <v>47.817</v>
      </c>
      <c r="V602" s="11">
        <v>63.756</v>
      </c>
    </row>
    <row r="603" spans="1:22" x14ac:dyDescent="0.25">
      <c r="A603" s="2" t="s">
        <v>1955</v>
      </c>
      <c r="B603" s="2" t="s">
        <v>1956</v>
      </c>
      <c r="C603" s="2" t="s">
        <v>24</v>
      </c>
      <c r="D603" s="2" t="s">
        <v>25</v>
      </c>
      <c r="E603" s="2" t="s">
        <v>26</v>
      </c>
      <c r="F603" s="2" t="s">
        <v>27</v>
      </c>
      <c r="G603" s="2" t="s">
        <v>28</v>
      </c>
      <c r="H603" s="2" t="s">
        <v>29</v>
      </c>
      <c r="I603" s="6">
        <v>5053207.75</v>
      </c>
      <c r="J603" s="2" t="s">
        <v>1957</v>
      </c>
      <c r="K603" s="2" t="s">
        <v>105</v>
      </c>
      <c r="L603" s="2" t="s">
        <v>1611</v>
      </c>
      <c r="M603" s="8">
        <v>12.05</v>
      </c>
      <c r="N603" s="43" t="s">
        <v>316</v>
      </c>
      <c r="O603" s="43" t="s">
        <v>316</v>
      </c>
      <c r="P603" s="43" t="s">
        <v>316</v>
      </c>
      <c r="Q603" s="2" t="s">
        <v>1958</v>
      </c>
      <c r="R603" s="9">
        <v>1.95</v>
      </c>
      <c r="S603" s="10">
        <v>16.829999999999998</v>
      </c>
      <c r="T603" s="12">
        <v>7.5915000000000008</v>
      </c>
      <c r="U603" s="12">
        <v>22.774500000000003</v>
      </c>
      <c r="V603" s="12">
        <v>30.366000000000003</v>
      </c>
    </row>
    <row r="604" spans="1:22" x14ac:dyDescent="0.25">
      <c r="A604" s="1" t="s">
        <v>1959</v>
      </c>
      <c r="B604" s="1" t="s">
        <v>1960</v>
      </c>
      <c r="C604" s="1" t="s">
        <v>24</v>
      </c>
      <c r="D604" s="1" t="s">
        <v>25</v>
      </c>
      <c r="E604" s="1" t="s">
        <v>26</v>
      </c>
      <c r="F604" s="1" t="s">
        <v>27</v>
      </c>
      <c r="G604" s="1" t="s">
        <v>28</v>
      </c>
      <c r="H604" s="1" t="s">
        <v>29</v>
      </c>
      <c r="I604" s="5">
        <v>13068348.57</v>
      </c>
      <c r="J604" s="1" t="s">
        <v>658</v>
      </c>
      <c r="K604" s="1" t="s">
        <v>112</v>
      </c>
      <c r="L604" s="1" t="s">
        <v>1611</v>
      </c>
      <c r="M604" s="7">
        <v>23.25</v>
      </c>
      <c r="N604" s="42" t="s">
        <v>316</v>
      </c>
      <c r="O604" s="42" t="s">
        <v>316</v>
      </c>
      <c r="P604" s="42" t="s">
        <v>316</v>
      </c>
      <c r="Q604" s="1" t="s">
        <v>810</v>
      </c>
      <c r="R604" s="3">
        <v>426.25</v>
      </c>
      <c r="S604" s="4">
        <v>449.5</v>
      </c>
      <c r="T604" s="11">
        <v>14.647500000000001</v>
      </c>
      <c r="U604" s="11">
        <v>43.942500000000003</v>
      </c>
      <c r="V604" s="11">
        <v>58.59</v>
      </c>
    </row>
    <row r="605" spans="1:22" x14ac:dyDescent="0.25">
      <c r="A605" s="2" t="s">
        <v>1961</v>
      </c>
      <c r="B605" s="2" t="s">
        <v>1962</v>
      </c>
      <c r="C605" s="2" t="s">
        <v>24</v>
      </c>
      <c r="D605" s="2" t="s">
        <v>25</v>
      </c>
      <c r="E605" s="2" t="s">
        <v>26</v>
      </c>
      <c r="F605" s="2" t="s">
        <v>27</v>
      </c>
      <c r="G605" s="2" t="s">
        <v>28</v>
      </c>
      <c r="H605" s="2" t="s">
        <v>29</v>
      </c>
      <c r="I605" s="6">
        <v>7726285.6399999997</v>
      </c>
      <c r="J605" s="2" t="s">
        <v>612</v>
      </c>
      <c r="K605" s="2" t="s">
        <v>122</v>
      </c>
      <c r="L605" s="2" t="s">
        <v>1611</v>
      </c>
      <c r="M605" s="8">
        <v>11.34</v>
      </c>
      <c r="N605" s="43" t="s">
        <v>316</v>
      </c>
      <c r="O605" s="43" t="s">
        <v>316</v>
      </c>
      <c r="P605" s="43" t="s">
        <v>316</v>
      </c>
      <c r="Q605" s="2" t="s">
        <v>1963</v>
      </c>
      <c r="R605" s="9" t="s">
        <v>1964</v>
      </c>
      <c r="S605" s="10">
        <v>32.700000000000003</v>
      </c>
      <c r="T605" s="12">
        <v>7.1441999999999997</v>
      </c>
      <c r="U605" s="12">
        <v>21.432600000000001</v>
      </c>
      <c r="V605" s="12">
        <v>28.576799999999999</v>
      </c>
    </row>
    <row r="606" spans="1:22" x14ac:dyDescent="0.25">
      <c r="A606" s="1" t="s">
        <v>1965</v>
      </c>
      <c r="B606" s="1" t="s">
        <v>1966</v>
      </c>
      <c r="C606" s="1" t="s">
        <v>24</v>
      </c>
      <c r="D606" s="1" t="s">
        <v>25</v>
      </c>
      <c r="E606" s="1" t="s">
        <v>26</v>
      </c>
      <c r="F606" s="1" t="s">
        <v>27</v>
      </c>
      <c r="G606" s="1" t="s">
        <v>28</v>
      </c>
      <c r="H606" s="1" t="s">
        <v>29</v>
      </c>
      <c r="I606" s="5">
        <v>15745790.460000001</v>
      </c>
      <c r="J606" s="1" t="s">
        <v>1967</v>
      </c>
      <c r="K606" s="1" t="s">
        <v>112</v>
      </c>
      <c r="L606" s="1" t="s">
        <v>1611</v>
      </c>
      <c r="M606" s="7">
        <v>27.649999999999977</v>
      </c>
      <c r="N606" s="42" t="s">
        <v>316</v>
      </c>
      <c r="O606" s="42" t="s">
        <v>316</v>
      </c>
      <c r="P606" s="42" t="s">
        <v>316</v>
      </c>
      <c r="Q606" s="1" t="s">
        <v>810</v>
      </c>
      <c r="R606" s="3">
        <v>398.6</v>
      </c>
      <c r="S606" s="4">
        <v>426.25</v>
      </c>
      <c r="T606" s="11">
        <v>17.419499999999999</v>
      </c>
      <c r="U606" s="11">
        <v>52.258499999999998</v>
      </c>
      <c r="V606" s="11">
        <v>69.677999999999997</v>
      </c>
    </row>
    <row r="607" spans="1:22" x14ac:dyDescent="0.25">
      <c r="A607" s="2" t="s">
        <v>1968</v>
      </c>
      <c r="B607" s="2" t="s">
        <v>1969</v>
      </c>
      <c r="C607" s="2" t="s">
        <v>24</v>
      </c>
      <c r="D607" s="2" t="s">
        <v>25</v>
      </c>
      <c r="E607" s="2" t="s">
        <v>26</v>
      </c>
      <c r="F607" s="2" t="s">
        <v>27</v>
      </c>
      <c r="G607" s="2" t="s">
        <v>28</v>
      </c>
      <c r="H607" s="2" t="s">
        <v>29</v>
      </c>
      <c r="I607" s="6">
        <v>10880139.880000001</v>
      </c>
      <c r="J607" s="2" t="s">
        <v>1970</v>
      </c>
      <c r="K607" s="2" t="s">
        <v>122</v>
      </c>
      <c r="L607" s="2" t="s">
        <v>1611</v>
      </c>
      <c r="M607" s="8">
        <v>17.760000000000002</v>
      </c>
      <c r="N607" s="43" t="s">
        <v>316</v>
      </c>
      <c r="O607" s="43" t="s">
        <v>316</v>
      </c>
      <c r="P607" s="43" t="s">
        <v>316</v>
      </c>
      <c r="Q607" s="2" t="s">
        <v>1971</v>
      </c>
      <c r="R607" s="9" t="s">
        <v>1972</v>
      </c>
      <c r="S607" s="10">
        <v>56.52</v>
      </c>
      <c r="T607" s="12">
        <v>11.188800000000001</v>
      </c>
      <c r="U607" s="12">
        <v>33.566400000000002</v>
      </c>
      <c r="V607" s="12">
        <v>44.755200000000002</v>
      </c>
    </row>
    <row r="608" spans="1:22" x14ac:dyDescent="0.25">
      <c r="A608" s="1" t="s">
        <v>1973</v>
      </c>
      <c r="B608" s="1" t="s">
        <v>1974</v>
      </c>
      <c r="C608" s="1" t="s">
        <v>24</v>
      </c>
      <c r="D608" s="1" t="s">
        <v>25</v>
      </c>
      <c r="E608" s="1" t="s">
        <v>26</v>
      </c>
      <c r="F608" s="1" t="s">
        <v>27</v>
      </c>
      <c r="G608" s="1" t="s">
        <v>28</v>
      </c>
      <c r="H608" s="1" t="s">
        <v>29</v>
      </c>
      <c r="I608" s="5">
        <v>2424890.6800000002</v>
      </c>
      <c r="J608" s="1" t="s">
        <v>749</v>
      </c>
      <c r="K608" s="1" t="s">
        <v>40</v>
      </c>
      <c r="L608" s="1" t="s">
        <v>1611</v>
      </c>
      <c r="M608" s="7">
        <v>2.4</v>
      </c>
      <c r="N608" s="42" t="s">
        <v>316</v>
      </c>
      <c r="O608" s="42" t="s">
        <v>316</v>
      </c>
      <c r="P608" s="42" t="s">
        <v>316</v>
      </c>
      <c r="Q608" s="1" t="s">
        <v>1975</v>
      </c>
      <c r="R608" s="3">
        <v>0</v>
      </c>
      <c r="S608" s="4" t="s">
        <v>1976</v>
      </c>
      <c r="T608" s="11">
        <v>2</v>
      </c>
      <c r="U608" s="11">
        <v>6</v>
      </c>
      <c r="V608" s="11">
        <v>8</v>
      </c>
    </row>
    <row r="609" spans="1:22" x14ac:dyDescent="0.25">
      <c r="A609" s="2" t="s">
        <v>1977</v>
      </c>
      <c r="B609" s="2" t="s">
        <v>1978</v>
      </c>
      <c r="C609" s="2" t="s">
        <v>24</v>
      </c>
      <c r="D609" s="2" t="s">
        <v>25</v>
      </c>
      <c r="E609" s="2" t="s">
        <v>26</v>
      </c>
      <c r="F609" s="2" t="s">
        <v>27</v>
      </c>
      <c r="G609" s="2" t="s">
        <v>28</v>
      </c>
      <c r="H609" s="2" t="s">
        <v>29</v>
      </c>
      <c r="I609" s="6">
        <v>21216115.5</v>
      </c>
      <c r="J609" s="2" t="s">
        <v>1649</v>
      </c>
      <c r="K609" s="2" t="s">
        <v>122</v>
      </c>
      <c r="L609" s="2" t="s">
        <v>1611</v>
      </c>
      <c r="M609" s="8">
        <v>36.160000000000004</v>
      </c>
      <c r="N609" s="43" t="s">
        <v>316</v>
      </c>
      <c r="O609" s="43" t="s">
        <v>316</v>
      </c>
      <c r="P609" s="43" t="s">
        <v>316</v>
      </c>
      <c r="Q609" s="2" t="s">
        <v>1202</v>
      </c>
      <c r="R609" s="9">
        <v>33.21</v>
      </c>
      <c r="S609" s="10">
        <v>69.37</v>
      </c>
      <c r="T609" s="12">
        <v>22.780799999999999</v>
      </c>
      <c r="U609" s="12">
        <v>68.342399999999998</v>
      </c>
      <c r="V609" s="12">
        <v>91.123199999999997</v>
      </c>
    </row>
    <row r="610" spans="1:22" x14ac:dyDescent="0.25">
      <c r="A610" s="1" t="s">
        <v>1979</v>
      </c>
      <c r="B610" s="1" t="s">
        <v>1980</v>
      </c>
      <c r="C610" s="1" t="s">
        <v>24</v>
      </c>
      <c r="D610" s="1" t="s">
        <v>25</v>
      </c>
      <c r="E610" s="1" t="s">
        <v>26</v>
      </c>
      <c r="F610" s="1" t="s">
        <v>27</v>
      </c>
      <c r="G610" s="1" t="s">
        <v>28</v>
      </c>
      <c r="H610" s="1" t="s">
        <v>29</v>
      </c>
      <c r="I610" s="5">
        <v>1297168.8500000001</v>
      </c>
      <c r="J610" s="1" t="s">
        <v>1981</v>
      </c>
      <c r="K610" s="1" t="s">
        <v>40</v>
      </c>
      <c r="L610" s="1" t="s">
        <v>1611</v>
      </c>
      <c r="M610" s="7">
        <v>4.9000000000000004</v>
      </c>
      <c r="N610" s="42" t="s">
        <v>316</v>
      </c>
      <c r="O610" s="42" t="s">
        <v>316</v>
      </c>
      <c r="P610" s="42" t="s">
        <v>316</v>
      </c>
      <c r="Q610" s="1" t="s">
        <v>1982</v>
      </c>
      <c r="R610" s="3">
        <v>0</v>
      </c>
      <c r="S610" s="4">
        <v>4.9000000000000004</v>
      </c>
      <c r="T610" s="11">
        <v>3</v>
      </c>
      <c r="U610" s="11">
        <v>9</v>
      </c>
      <c r="V610" s="11">
        <v>12</v>
      </c>
    </row>
    <row r="611" spans="1:22" x14ac:dyDescent="0.25">
      <c r="A611" s="2" t="s">
        <v>1983</v>
      </c>
      <c r="B611" s="2" t="s">
        <v>1984</v>
      </c>
      <c r="C611" s="2" t="s">
        <v>24</v>
      </c>
      <c r="D611" s="2" t="s">
        <v>25</v>
      </c>
      <c r="E611" s="2" t="s">
        <v>26</v>
      </c>
      <c r="F611" s="2" t="s">
        <v>27</v>
      </c>
      <c r="G611" s="2" t="s">
        <v>28</v>
      </c>
      <c r="H611" s="2" t="s">
        <v>29</v>
      </c>
      <c r="I611" s="6">
        <v>2930321.17</v>
      </c>
      <c r="J611" s="2" t="s">
        <v>1985</v>
      </c>
      <c r="K611" s="2" t="s">
        <v>40</v>
      </c>
      <c r="L611" s="2" t="s">
        <v>1611</v>
      </c>
      <c r="M611" s="8">
        <v>4</v>
      </c>
      <c r="N611" s="43" t="s">
        <v>316</v>
      </c>
      <c r="O611" s="43" t="s">
        <v>316</v>
      </c>
      <c r="P611" s="43" t="s">
        <v>316</v>
      </c>
      <c r="Q611" s="2" t="s">
        <v>1986</v>
      </c>
      <c r="R611" s="9">
        <v>0</v>
      </c>
      <c r="S611" s="10">
        <v>4</v>
      </c>
      <c r="T611" s="12">
        <v>3</v>
      </c>
      <c r="U611" s="12">
        <v>9</v>
      </c>
      <c r="V611" s="12">
        <v>12</v>
      </c>
    </row>
    <row r="612" spans="1:22" x14ac:dyDescent="0.25">
      <c r="A612" s="1" t="s">
        <v>1987</v>
      </c>
      <c r="B612" s="1" t="s">
        <v>1988</v>
      </c>
      <c r="C612" s="1" t="s">
        <v>24</v>
      </c>
      <c r="D612" s="1" t="s">
        <v>25</v>
      </c>
      <c r="E612" s="1" t="s">
        <v>26</v>
      </c>
      <c r="F612" s="1" t="s">
        <v>27</v>
      </c>
      <c r="G612" s="1" t="s">
        <v>28</v>
      </c>
      <c r="H612" s="1" t="s">
        <v>29</v>
      </c>
      <c r="I612" s="5">
        <v>10331982.039999999</v>
      </c>
      <c r="J612" s="1" t="s">
        <v>444</v>
      </c>
      <c r="K612" s="1" t="s">
        <v>122</v>
      </c>
      <c r="L612" s="1" t="s">
        <v>1611</v>
      </c>
      <c r="M612" s="7">
        <v>16.700000000000003</v>
      </c>
      <c r="N612" s="42" t="s">
        <v>316</v>
      </c>
      <c r="O612" s="42" t="s">
        <v>316</v>
      </c>
      <c r="P612" s="42" t="s">
        <v>316</v>
      </c>
      <c r="Q612" s="1" t="s">
        <v>1989</v>
      </c>
      <c r="R612" s="3">
        <v>45.4</v>
      </c>
      <c r="S612" s="4">
        <v>62.1</v>
      </c>
      <c r="T612" s="11">
        <v>10.520999999999999</v>
      </c>
      <c r="U612" s="11">
        <v>31.562999999999995</v>
      </c>
      <c r="V612" s="11">
        <v>42.083999999999996</v>
      </c>
    </row>
    <row r="613" spans="1:22" x14ac:dyDescent="0.25">
      <c r="A613" s="2" t="s">
        <v>1990</v>
      </c>
      <c r="B613" s="2" t="s">
        <v>1991</v>
      </c>
      <c r="C613" s="2" t="s">
        <v>24</v>
      </c>
      <c r="D613" s="2" t="s">
        <v>25</v>
      </c>
      <c r="E613" s="2" t="s">
        <v>26</v>
      </c>
      <c r="F613" s="2" t="s">
        <v>27</v>
      </c>
      <c r="G613" s="2" t="s">
        <v>28</v>
      </c>
      <c r="H613" s="2" t="s">
        <v>29</v>
      </c>
      <c r="I613" s="6">
        <v>16715166.51</v>
      </c>
      <c r="J613" s="2" t="s">
        <v>1992</v>
      </c>
      <c r="K613" s="2" t="s">
        <v>122</v>
      </c>
      <c r="L613" s="2" t="s">
        <v>1611</v>
      </c>
      <c r="M613" s="8">
        <v>31.1</v>
      </c>
      <c r="N613" s="43" t="s">
        <v>316</v>
      </c>
      <c r="O613" s="43" t="s">
        <v>316</v>
      </c>
      <c r="P613" s="43" t="s">
        <v>316</v>
      </c>
      <c r="Q613" s="2" t="s">
        <v>1106</v>
      </c>
      <c r="R613" s="9">
        <v>60.9</v>
      </c>
      <c r="S613" s="10">
        <v>92</v>
      </c>
      <c r="T613" s="12">
        <v>19.593</v>
      </c>
      <c r="U613" s="12">
        <v>58.778999999999996</v>
      </c>
      <c r="V613" s="12">
        <v>78.372</v>
      </c>
    </row>
    <row r="614" spans="1:22" x14ac:dyDescent="0.25">
      <c r="A614" s="1" t="s">
        <v>1993</v>
      </c>
      <c r="B614" s="1" t="s">
        <v>1994</v>
      </c>
      <c r="C614" s="1" t="s">
        <v>24</v>
      </c>
      <c r="D614" s="1" t="s">
        <v>25</v>
      </c>
      <c r="E614" s="1" t="s">
        <v>26</v>
      </c>
      <c r="F614" s="1" t="s">
        <v>27</v>
      </c>
      <c r="G614" s="1" t="s">
        <v>28</v>
      </c>
      <c r="H614" s="1" t="s">
        <v>29</v>
      </c>
      <c r="I614" s="5">
        <v>12375588.4</v>
      </c>
      <c r="J614" s="1" t="s">
        <v>1995</v>
      </c>
      <c r="K614" s="1" t="s">
        <v>40</v>
      </c>
      <c r="L614" s="1" t="s">
        <v>1611</v>
      </c>
      <c r="M614" s="7">
        <v>19.400000000000006</v>
      </c>
      <c r="N614" s="42" t="s">
        <v>316</v>
      </c>
      <c r="O614" s="42" t="s">
        <v>316</v>
      </c>
      <c r="P614" s="42" t="s">
        <v>316</v>
      </c>
      <c r="Q614" s="1" t="s">
        <v>1996</v>
      </c>
      <c r="R614" s="3">
        <v>242.6</v>
      </c>
      <c r="S614" s="4">
        <v>262</v>
      </c>
      <c r="T614" s="11">
        <v>12.222</v>
      </c>
      <c r="U614" s="11">
        <v>36.665999999999997</v>
      </c>
      <c r="V614" s="11">
        <v>48.887999999999998</v>
      </c>
    </row>
    <row r="615" spans="1:22" x14ac:dyDescent="0.25">
      <c r="A615" s="2" t="s">
        <v>1997</v>
      </c>
      <c r="B615" s="2" t="s">
        <v>1998</v>
      </c>
      <c r="C615" s="2" t="s">
        <v>24</v>
      </c>
      <c r="D615" s="2" t="s">
        <v>25</v>
      </c>
      <c r="E615" s="2" t="s">
        <v>26</v>
      </c>
      <c r="F615" s="2" t="s">
        <v>27</v>
      </c>
      <c r="G615" s="2" t="s">
        <v>28</v>
      </c>
      <c r="H615" s="2" t="s">
        <v>29</v>
      </c>
      <c r="I615" s="6">
        <v>20530232.27</v>
      </c>
      <c r="J615" s="2" t="s">
        <v>609</v>
      </c>
      <c r="K615" s="2" t="s">
        <v>122</v>
      </c>
      <c r="L615" s="2" t="s">
        <v>1611</v>
      </c>
      <c r="M615" s="8">
        <v>23.6</v>
      </c>
      <c r="N615" s="43" t="s">
        <v>316</v>
      </c>
      <c r="O615" s="43" t="s">
        <v>316</v>
      </c>
      <c r="P615" s="43" t="s">
        <v>316</v>
      </c>
      <c r="Q615" s="2" t="s">
        <v>802</v>
      </c>
      <c r="R615" s="9">
        <v>57.4</v>
      </c>
      <c r="S615" s="10">
        <v>81</v>
      </c>
      <c r="T615" s="12">
        <v>14.868</v>
      </c>
      <c r="U615" s="12">
        <v>44.603999999999999</v>
      </c>
      <c r="V615" s="12">
        <v>59.472000000000001</v>
      </c>
    </row>
    <row r="616" spans="1:22" x14ac:dyDescent="0.25">
      <c r="A616" s="1" t="s">
        <v>1999</v>
      </c>
      <c r="B616" s="1" t="s">
        <v>2000</v>
      </c>
      <c r="C616" s="1" t="s">
        <v>24</v>
      </c>
      <c r="D616" s="1" t="s">
        <v>25</v>
      </c>
      <c r="E616" s="1" t="s">
        <v>26</v>
      </c>
      <c r="F616" s="1" t="s">
        <v>27</v>
      </c>
      <c r="G616" s="1" t="s">
        <v>28</v>
      </c>
      <c r="H616" s="1" t="s">
        <v>29</v>
      </c>
      <c r="I616" s="5">
        <v>9628711.4199999999</v>
      </c>
      <c r="J616" s="1" t="s">
        <v>2001</v>
      </c>
      <c r="K616" s="1" t="s">
        <v>40</v>
      </c>
      <c r="L616" s="1" t="s">
        <v>1611</v>
      </c>
      <c r="M616" s="7">
        <v>29.699999999999989</v>
      </c>
      <c r="N616" s="42" t="s">
        <v>316</v>
      </c>
      <c r="O616" s="42" t="s">
        <v>316</v>
      </c>
      <c r="P616" s="42" t="s">
        <v>316</v>
      </c>
      <c r="Q616" s="1" t="s">
        <v>1583</v>
      </c>
      <c r="R616" s="3">
        <v>260</v>
      </c>
      <c r="S616" s="4">
        <v>289.7</v>
      </c>
      <c r="T616" s="11">
        <v>18.710999999999999</v>
      </c>
      <c r="U616" s="11">
        <v>56.132999999999996</v>
      </c>
      <c r="V616" s="11">
        <v>74.843999999999994</v>
      </c>
    </row>
    <row r="617" spans="1:22" x14ac:dyDescent="0.25">
      <c r="A617" s="2" t="s">
        <v>2002</v>
      </c>
      <c r="B617" s="2" t="s">
        <v>2003</v>
      </c>
      <c r="C617" s="2" t="s">
        <v>24</v>
      </c>
      <c r="D617" s="2" t="s">
        <v>25</v>
      </c>
      <c r="E617" s="2" t="s">
        <v>26</v>
      </c>
      <c r="F617" s="2" t="s">
        <v>27</v>
      </c>
      <c r="G617" s="2" t="s">
        <v>28</v>
      </c>
      <c r="H617" s="2" t="s">
        <v>29</v>
      </c>
      <c r="I617" s="6">
        <v>23340644.57</v>
      </c>
      <c r="J617" s="2" t="s">
        <v>2004</v>
      </c>
      <c r="K617" s="2" t="s">
        <v>122</v>
      </c>
      <c r="L617" s="2" t="s">
        <v>1611</v>
      </c>
      <c r="M617" s="8">
        <v>51.25</v>
      </c>
      <c r="N617" s="43" t="s">
        <v>316</v>
      </c>
      <c r="O617" s="43" t="s">
        <v>316</v>
      </c>
      <c r="P617" s="43" t="s">
        <v>316</v>
      </c>
      <c r="Q617" s="2" t="s">
        <v>802</v>
      </c>
      <c r="R617" s="9" t="s">
        <v>2005</v>
      </c>
      <c r="S617" s="10">
        <v>135.75</v>
      </c>
      <c r="T617" s="12">
        <v>32.287500000000001</v>
      </c>
      <c r="U617" s="12">
        <v>96.862500000000011</v>
      </c>
      <c r="V617" s="12">
        <v>129.15</v>
      </c>
    </row>
    <row r="618" spans="1:22" x14ac:dyDescent="0.25">
      <c r="A618" s="1" t="s">
        <v>2006</v>
      </c>
      <c r="B618" s="1" t="s">
        <v>2007</v>
      </c>
      <c r="C618" s="1" t="s">
        <v>24</v>
      </c>
      <c r="D618" s="1" t="s">
        <v>25</v>
      </c>
      <c r="E618" s="1" t="s">
        <v>26</v>
      </c>
      <c r="F618" s="1" t="s">
        <v>27</v>
      </c>
      <c r="G618" s="1" t="s">
        <v>28</v>
      </c>
      <c r="H618" s="1" t="s">
        <v>29</v>
      </c>
      <c r="I618" s="5">
        <v>3016585.11</v>
      </c>
      <c r="J618" s="1" t="s">
        <v>2008</v>
      </c>
      <c r="K618" s="1" t="s">
        <v>40</v>
      </c>
      <c r="L618" s="1" t="s">
        <v>1611</v>
      </c>
      <c r="M618" s="7">
        <v>6</v>
      </c>
      <c r="N618" s="42" t="s">
        <v>316</v>
      </c>
      <c r="O618" s="42" t="s">
        <v>316</v>
      </c>
      <c r="P618" s="42" t="s">
        <v>316</v>
      </c>
      <c r="Q618" s="1" t="s">
        <v>746</v>
      </c>
      <c r="R618" s="3">
        <v>200.4</v>
      </c>
      <c r="S618" s="4">
        <v>206.4</v>
      </c>
      <c r="T618" s="11">
        <v>3.7800000000000002</v>
      </c>
      <c r="U618" s="11">
        <v>11.34</v>
      </c>
      <c r="V618" s="11">
        <v>15.120000000000001</v>
      </c>
    </row>
    <row r="619" spans="1:22" x14ac:dyDescent="0.25">
      <c r="A619" s="2" t="s">
        <v>2009</v>
      </c>
      <c r="B619" s="2" t="s">
        <v>2010</v>
      </c>
      <c r="C619" s="2" t="s">
        <v>24</v>
      </c>
      <c r="D619" s="2" t="s">
        <v>25</v>
      </c>
      <c r="E619" s="2" t="s">
        <v>26</v>
      </c>
      <c r="F619" s="2" t="s">
        <v>27</v>
      </c>
      <c r="G619" s="2" t="s">
        <v>28</v>
      </c>
      <c r="H619" s="2" t="s">
        <v>29</v>
      </c>
      <c r="I619" s="6">
        <v>54795171.880000003</v>
      </c>
      <c r="J619" s="2" t="s">
        <v>2011</v>
      </c>
      <c r="K619" s="2" t="s">
        <v>40</v>
      </c>
      <c r="L619" s="2" t="s">
        <v>1611</v>
      </c>
      <c r="M619" s="8">
        <v>39.200000000000003</v>
      </c>
      <c r="N619" s="43" t="s">
        <v>316</v>
      </c>
      <c r="O619" s="43" t="s">
        <v>316</v>
      </c>
      <c r="P619" s="43" t="s">
        <v>316</v>
      </c>
      <c r="Q619" s="2" t="s">
        <v>754</v>
      </c>
      <c r="R619" s="9">
        <v>120.8</v>
      </c>
      <c r="S619" s="10">
        <v>160</v>
      </c>
      <c r="T619" s="12">
        <v>24.696000000000002</v>
      </c>
      <c r="U619" s="12">
        <v>74.088000000000008</v>
      </c>
      <c r="V619" s="12">
        <v>98.784000000000006</v>
      </c>
    </row>
    <row r="620" spans="1:22" x14ac:dyDescent="0.25">
      <c r="A620" s="1" t="s">
        <v>2012</v>
      </c>
      <c r="B620" s="1" t="s">
        <v>2013</v>
      </c>
      <c r="C620" s="1" t="s">
        <v>24</v>
      </c>
      <c r="D620" s="1" t="s">
        <v>25</v>
      </c>
      <c r="E620" s="1" t="s">
        <v>26</v>
      </c>
      <c r="F620" s="1" t="s">
        <v>27</v>
      </c>
      <c r="G620" s="1" t="s">
        <v>28</v>
      </c>
      <c r="H620" s="1" t="s">
        <v>29</v>
      </c>
      <c r="I620" s="5">
        <v>12499184.42</v>
      </c>
      <c r="J620" s="1" t="s">
        <v>444</v>
      </c>
      <c r="K620" s="1" t="s">
        <v>122</v>
      </c>
      <c r="L620" s="1" t="s">
        <v>1611</v>
      </c>
      <c r="M620" s="7">
        <v>14.500000000000007</v>
      </c>
      <c r="N620" s="42" t="s">
        <v>316</v>
      </c>
      <c r="O620" s="42" t="s">
        <v>316</v>
      </c>
      <c r="P620" s="42" t="s">
        <v>316</v>
      </c>
      <c r="Q620" s="1" t="s">
        <v>2014</v>
      </c>
      <c r="R620" s="3">
        <v>62.9</v>
      </c>
      <c r="S620" s="4">
        <v>77.400000000000006</v>
      </c>
      <c r="T620" s="11">
        <v>9</v>
      </c>
      <c r="U620" s="11">
        <v>27</v>
      </c>
      <c r="V620" s="11">
        <v>36</v>
      </c>
    </row>
    <row r="621" spans="1:22" x14ac:dyDescent="0.25">
      <c r="A621" s="2" t="s">
        <v>2015</v>
      </c>
      <c r="B621" s="2" t="s">
        <v>2016</v>
      </c>
      <c r="C621" s="2" t="s">
        <v>24</v>
      </c>
      <c r="D621" s="2" t="s">
        <v>25</v>
      </c>
      <c r="E621" s="2" t="s">
        <v>26</v>
      </c>
      <c r="F621" s="2" t="s">
        <v>27</v>
      </c>
      <c r="G621" s="2" t="s">
        <v>28</v>
      </c>
      <c r="H621" s="2" t="s">
        <v>29</v>
      </c>
      <c r="I621" s="6">
        <v>11081582.390000001</v>
      </c>
      <c r="J621" s="2" t="s">
        <v>2017</v>
      </c>
      <c r="K621" s="2" t="s">
        <v>45</v>
      </c>
      <c r="L621" s="2" t="s">
        <v>1611</v>
      </c>
      <c r="M621" s="8">
        <v>14.89</v>
      </c>
      <c r="N621" s="43" t="s">
        <v>316</v>
      </c>
      <c r="O621" s="43" t="s">
        <v>316</v>
      </c>
      <c r="P621" s="43" t="s">
        <v>316</v>
      </c>
      <c r="Q621" s="2" t="s">
        <v>2018</v>
      </c>
      <c r="R621" s="9">
        <v>43.46</v>
      </c>
      <c r="S621" s="10">
        <v>58.35</v>
      </c>
      <c r="T621" s="12">
        <v>9.3807000000000009</v>
      </c>
      <c r="U621" s="12">
        <v>28.142100000000003</v>
      </c>
      <c r="V621" s="12">
        <v>37.522800000000004</v>
      </c>
    </row>
    <row r="622" spans="1:22" x14ac:dyDescent="0.25">
      <c r="A622" s="1" t="s">
        <v>2019</v>
      </c>
      <c r="B622" s="1" t="s">
        <v>2020</v>
      </c>
      <c r="C622" s="1" t="s">
        <v>24</v>
      </c>
      <c r="D622" s="1" t="s">
        <v>25</v>
      </c>
      <c r="E622" s="1" t="s">
        <v>26</v>
      </c>
      <c r="F622" s="1" t="s">
        <v>27</v>
      </c>
      <c r="G622" s="1" t="s">
        <v>28</v>
      </c>
      <c r="H622" s="1" t="s">
        <v>29</v>
      </c>
      <c r="I622" s="5">
        <v>7776578.6799999997</v>
      </c>
      <c r="J622" s="1" t="s">
        <v>2008</v>
      </c>
      <c r="K622" s="1" t="s">
        <v>40</v>
      </c>
      <c r="L622" s="1" t="s">
        <v>1611</v>
      </c>
      <c r="M622" s="7">
        <v>8.6</v>
      </c>
      <c r="N622" s="42" t="s">
        <v>316</v>
      </c>
      <c r="O622" s="42" t="s">
        <v>316</v>
      </c>
      <c r="P622" s="42" t="s">
        <v>316</v>
      </c>
      <c r="Q622" s="1" t="s">
        <v>2021</v>
      </c>
      <c r="R622" s="3">
        <v>0.4</v>
      </c>
      <c r="S622" s="4">
        <v>9</v>
      </c>
      <c r="T622" s="11">
        <v>5.4180000000000001</v>
      </c>
      <c r="U622" s="11">
        <v>16.254000000000001</v>
      </c>
      <c r="V622" s="11">
        <v>21.672000000000001</v>
      </c>
    </row>
    <row r="623" spans="1:22" x14ac:dyDescent="0.25">
      <c r="A623" s="2" t="s">
        <v>2022</v>
      </c>
      <c r="B623" s="2" t="s">
        <v>2023</v>
      </c>
      <c r="C623" s="2" t="s">
        <v>24</v>
      </c>
      <c r="D623" s="2" t="s">
        <v>25</v>
      </c>
      <c r="E623" s="2" t="s">
        <v>26</v>
      </c>
      <c r="F623" s="2" t="s">
        <v>27</v>
      </c>
      <c r="G623" s="2" t="s">
        <v>28</v>
      </c>
      <c r="H623" s="2" t="s">
        <v>29</v>
      </c>
      <c r="I623" s="6">
        <v>9513220.7699999996</v>
      </c>
      <c r="J623" s="2" t="s">
        <v>2024</v>
      </c>
      <c r="K623" s="2" t="s">
        <v>274</v>
      </c>
      <c r="L623" s="2" t="s">
        <v>1611</v>
      </c>
      <c r="M623" s="8">
        <v>21.600000000000023</v>
      </c>
      <c r="N623" s="43" t="s">
        <v>316</v>
      </c>
      <c r="O623" s="43" t="s">
        <v>316</v>
      </c>
      <c r="P623" s="43" t="s">
        <v>316</v>
      </c>
      <c r="Q623" s="2" t="s">
        <v>724</v>
      </c>
      <c r="R623" s="9">
        <v>262</v>
      </c>
      <c r="S623" s="10">
        <v>283.60000000000002</v>
      </c>
      <c r="T623" s="12">
        <v>13.608000000000001</v>
      </c>
      <c r="U623" s="12">
        <v>40.823999999999998</v>
      </c>
      <c r="V623" s="12">
        <v>54.432000000000002</v>
      </c>
    </row>
    <row r="624" spans="1:22" x14ac:dyDescent="0.25">
      <c r="A624" s="1" t="s">
        <v>2025</v>
      </c>
      <c r="B624" s="1" t="s">
        <v>2026</v>
      </c>
      <c r="C624" s="1" t="s">
        <v>24</v>
      </c>
      <c r="D624" s="1" t="s">
        <v>25</v>
      </c>
      <c r="E624" s="1" t="s">
        <v>26</v>
      </c>
      <c r="F624" s="1" t="s">
        <v>27</v>
      </c>
      <c r="G624" s="1" t="s">
        <v>28</v>
      </c>
      <c r="H624" s="1" t="s">
        <v>29</v>
      </c>
      <c r="I624" s="5">
        <v>20869276.539999999</v>
      </c>
      <c r="J624" s="1" t="s">
        <v>2027</v>
      </c>
      <c r="K624" s="1" t="s">
        <v>45</v>
      </c>
      <c r="L624" s="1" t="s">
        <v>1611</v>
      </c>
      <c r="M624" s="7">
        <v>15.259999999999991</v>
      </c>
      <c r="N624" s="42" t="s">
        <v>316</v>
      </c>
      <c r="O624" s="42" t="s">
        <v>316</v>
      </c>
      <c r="P624" s="42" t="s">
        <v>316</v>
      </c>
      <c r="Q624" s="1" t="s">
        <v>2028</v>
      </c>
      <c r="R624" s="3">
        <v>143.80000000000001</v>
      </c>
      <c r="S624" s="4">
        <v>159.06</v>
      </c>
      <c r="T624" s="11">
        <v>10</v>
      </c>
      <c r="U624" s="11">
        <v>30</v>
      </c>
      <c r="V624" s="11">
        <v>40</v>
      </c>
    </row>
    <row r="625" spans="1:22" x14ac:dyDescent="0.25">
      <c r="A625" s="2" t="s">
        <v>2029</v>
      </c>
      <c r="B625" s="2" t="s">
        <v>2030</v>
      </c>
      <c r="C625" s="2" t="s">
        <v>24</v>
      </c>
      <c r="D625" s="2" t="s">
        <v>25</v>
      </c>
      <c r="E625" s="2" t="s">
        <v>26</v>
      </c>
      <c r="F625" s="2" t="s">
        <v>27</v>
      </c>
      <c r="G625" s="2" t="s">
        <v>28</v>
      </c>
      <c r="H625" s="2" t="s">
        <v>29</v>
      </c>
      <c r="I625" s="6">
        <v>7267053.5999999996</v>
      </c>
      <c r="J625" s="2" t="s">
        <v>2031</v>
      </c>
      <c r="K625" s="2" t="s">
        <v>274</v>
      </c>
      <c r="L625" s="2" t="s">
        <v>1611</v>
      </c>
      <c r="M625" s="8">
        <v>24</v>
      </c>
      <c r="N625" s="43" t="s">
        <v>316</v>
      </c>
      <c r="O625" s="43" t="s">
        <v>316</v>
      </c>
      <c r="P625" s="43" t="s">
        <v>316</v>
      </c>
      <c r="Q625" s="2" t="s">
        <v>1062</v>
      </c>
      <c r="R625" s="9">
        <v>0</v>
      </c>
      <c r="S625" s="10">
        <v>24</v>
      </c>
      <c r="T625" s="12">
        <v>15.120000000000001</v>
      </c>
      <c r="U625" s="12">
        <v>45.36</v>
      </c>
      <c r="V625" s="12">
        <v>60.480000000000004</v>
      </c>
    </row>
    <row r="626" spans="1:22" x14ac:dyDescent="0.25">
      <c r="A626" s="1" t="s">
        <v>2032</v>
      </c>
      <c r="B626" s="1" t="s">
        <v>2033</v>
      </c>
      <c r="C626" s="1" t="s">
        <v>24</v>
      </c>
      <c r="D626" s="1" t="s">
        <v>25</v>
      </c>
      <c r="E626" s="1" t="s">
        <v>26</v>
      </c>
      <c r="F626" s="1" t="s">
        <v>27</v>
      </c>
      <c r="G626" s="1" t="s">
        <v>28</v>
      </c>
      <c r="H626" s="1" t="s">
        <v>29</v>
      </c>
      <c r="I626" s="5">
        <v>6410478.5899999999</v>
      </c>
      <c r="J626" s="1" t="s">
        <v>632</v>
      </c>
      <c r="K626" s="1" t="s">
        <v>274</v>
      </c>
      <c r="L626" s="1" t="s">
        <v>1611</v>
      </c>
      <c r="M626" s="7">
        <v>28.95</v>
      </c>
      <c r="N626" s="42" t="s">
        <v>316</v>
      </c>
      <c r="O626" s="42" t="s">
        <v>316</v>
      </c>
      <c r="P626" s="42" t="s">
        <v>316</v>
      </c>
      <c r="Q626" s="1" t="s">
        <v>1621</v>
      </c>
      <c r="R626" s="3">
        <v>22.45</v>
      </c>
      <c r="S626" s="4">
        <v>51.4</v>
      </c>
      <c r="T626" s="11">
        <v>18.238499999999998</v>
      </c>
      <c r="U626" s="11">
        <v>54.715499999999992</v>
      </c>
      <c r="V626" s="11">
        <v>72.953999999999994</v>
      </c>
    </row>
    <row r="627" spans="1:22" x14ac:dyDescent="0.25">
      <c r="A627" s="2" t="s">
        <v>2034</v>
      </c>
      <c r="B627" s="2" t="s">
        <v>2035</v>
      </c>
      <c r="C627" s="2" t="s">
        <v>24</v>
      </c>
      <c r="D627" s="2" t="s">
        <v>25</v>
      </c>
      <c r="E627" s="2" t="s">
        <v>26</v>
      </c>
      <c r="F627" s="2" t="s">
        <v>27</v>
      </c>
      <c r="G627" s="2" t="s">
        <v>28</v>
      </c>
      <c r="H627" s="2" t="s">
        <v>29</v>
      </c>
      <c r="I627" s="6">
        <v>8064970.3600000003</v>
      </c>
      <c r="J627" s="2" t="s">
        <v>2036</v>
      </c>
      <c r="K627" s="2" t="s">
        <v>305</v>
      </c>
      <c r="L627" s="2" t="s">
        <v>1611</v>
      </c>
      <c r="M627" s="8">
        <v>35.520000000000003</v>
      </c>
      <c r="N627" s="43" t="s">
        <v>316</v>
      </c>
      <c r="O627" s="43" t="s">
        <v>316</v>
      </c>
      <c r="P627" s="43" t="s">
        <v>316</v>
      </c>
      <c r="Q627" s="2" t="s">
        <v>2037</v>
      </c>
      <c r="R627" s="9" t="s">
        <v>2038</v>
      </c>
      <c r="S627" s="10" t="s">
        <v>2039</v>
      </c>
      <c r="T627" s="12">
        <v>20.4876</v>
      </c>
      <c r="U627" s="12">
        <v>61.462800000000001</v>
      </c>
      <c r="V627" s="12">
        <v>81.950400000000002</v>
      </c>
    </row>
    <row r="628" spans="1:22" x14ac:dyDescent="0.25">
      <c r="A628" s="1" t="s">
        <v>2040</v>
      </c>
      <c r="B628" s="1" t="s">
        <v>2041</v>
      </c>
      <c r="C628" s="1" t="s">
        <v>24</v>
      </c>
      <c r="D628" s="1" t="s">
        <v>25</v>
      </c>
      <c r="E628" s="1" t="s">
        <v>26</v>
      </c>
      <c r="F628" s="1" t="s">
        <v>27</v>
      </c>
      <c r="G628" s="1" t="s">
        <v>28</v>
      </c>
      <c r="H628" s="1" t="s">
        <v>29</v>
      </c>
      <c r="I628" s="5">
        <v>8320616.2800000003</v>
      </c>
      <c r="J628" s="1" t="s">
        <v>638</v>
      </c>
      <c r="K628" s="1" t="s">
        <v>274</v>
      </c>
      <c r="L628" s="1" t="s">
        <v>1611</v>
      </c>
      <c r="M628" s="7">
        <v>14.97999999999999</v>
      </c>
      <c r="N628" s="42" t="s">
        <v>316</v>
      </c>
      <c r="O628" s="42" t="s">
        <v>316</v>
      </c>
      <c r="P628" s="42" t="s">
        <v>316</v>
      </c>
      <c r="Q628" s="1" t="s">
        <v>1069</v>
      </c>
      <c r="R628" s="3">
        <v>200.66</v>
      </c>
      <c r="S628" s="4">
        <v>215.64</v>
      </c>
      <c r="T628" s="11">
        <v>9</v>
      </c>
      <c r="U628" s="11">
        <v>27</v>
      </c>
      <c r="V628" s="11">
        <v>36</v>
      </c>
    </row>
    <row r="629" spans="1:22" x14ac:dyDescent="0.25">
      <c r="A629" s="2" t="s">
        <v>2042</v>
      </c>
      <c r="B629" s="2" t="s">
        <v>2043</v>
      </c>
      <c r="C629" s="2" t="s">
        <v>24</v>
      </c>
      <c r="D629" s="2" t="s">
        <v>25</v>
      </c>
      <c r="E629" s="2" t="s">
        <v>26</v>
      </c>
      <c r="F629" s="2" t="s">
        <v>27</v>
      </c>
      <c r="G629" s="2" t="s">
        <v>28</v>
      </c>
      <c r="H629" s="2" t="s">
        <v>29</v>
      </c>
      <c r="I629" s="6">
        <v>1594999.68</v>
      </c>
      <c r="J629" s="2" t="s">
        <v>2044</v>
      </c>
      <c r="K629" s="2" t="s">
        <v>305</v>
      </c>
      <c r="L629" s="2" t="s">
        <v>1611</v>
      </c>
      <c r="M629" s="8">
        <v>47.86</v>
      </c>
      <c r="N629" s="43" t="s">
        <v>316</v>
      </c>
      <c r="O629" s="43" t="s">
        <v>316</v>
      </c>
      <c r="P629" s="43" t="s">
        <v>316</v>
      </c>
      <c r="Q629" s="2" t="s">
        <v>1069</v>
      </c>
      <c r="R629" s="9">
        <v>112.85</v>
      </c>
      <c r="S629" s="10">
        <v>160.71</v>
      </c>
      <c r="T629" s="12">
        <v>30.151800000000001</v>
      </c>
      <c r="U629" s="12">
        <v>90.455399999999997</v>
      </c>
      <c r="V629" s="12">
        <v>120.60720000000001</v>
      </c>
    </row>
    <row r="630" spans="1:22" x14ac:dyDescent="0.25">
      <c r="A630" s="1" t="s">
        <v>2045</v>
      </c>
      <c r="B630" s="1" t="s">
        <v>2046</v>
      </c>
      <c r="C630" s="1" t="s">
        <v>24</v>
      </c>
      <c r="D630" s="1" t="s">
        <v>25</v>
      </c>
      <c r="E630" s="1" t="s">
        <v>26</v>
      </c>
      <c r="F630" s="1" t="s">
        <v>27</v>
      </c>
      <c r="G630" s="1" t="s">
        <v>28</v>
      </c>
      <c r="H630" s="1" t="s">
        <v>29</v>
      </c>
      <c r="I630" s="5">
        <v>1321412.7</v>
      </c>
      <c r="J630" s="1" t="s">
        <v>1629</v>
      </c>
      <c r="K630" s="1" t="s">
        <v>274</v>
      </c>
      <c r="L630" s="1" t="s">
        <v>1611</v>
      </c>
      <c r="M630" s="7">
        <v>2.7429999999999999</v>
      </c>
      <c r="N630" s="42" t="s">
        <v>316</v>
      </c>
      <c r="O630" s="42" t="s">
        <v>316</v>
      </c>
      <c r="P630" s="42" t="s">
        <v>316</v>
      </c>
      <c r="Q630" s="1" t="s">
        <v>2047</v>
      </c>
      <c r="R630" s="3">
        <v>0</v>
      </c>
      <c r="S630" s="4">
        <v>2.7429999999999999</v>
      </c>
      <c r="T630" s="11">
        <v>2</v>
      </c>
      <c r="U630" s="11">
        <v>6</v>
      </c>
      <c r="V630" s="11">
        <v>8</v>
      </c>
    </row>
    <row r="631" spans="1:22" x14ac:dyDescent="0.25">
      <c r="A631" s="2" t="s">
        <v>2048</v>
      </c>
      <c r="B631" s="2" t="s">
        <v>2049</v>
      </c>
      <c r="C631" s="2" t="s">
        <v>24</v>
      </c>
      <c r="D631" s="2" t="s">
        <v>25</v>
      </c>
      <c r="E631" s="2" t="s">
        <v>26</v>
      </c>
      <c r="F631" s="2" t="s">
        <v>27</v>
      </c>
      <c r="G631" s="2" t="s">
        <v>28</v>
      </c>
      <c r="H631" s="2" t="s">
        <v>29</v>
      </c>
      <c r="I631" s="6">
        <v>8996548.5999999996</v>
      </c>
      <c r="J631" s="2" t="s">
        <v>2050</v>
      </c>
      <c r="K631" s="2" t="s">
        <v>305</v>
      </c>
      <c r="L631" s="2" t="s">
        <v>1611</v>
      </c>
      <c r="M631" s="8">
        <v>44.75</v>
      </c>
      <c r="N631" s="43" t="s">
        <v>316</v>
      </c>
      <c r="O631" s="43" t="s">
        <v>316</v>
      </c>
      <c r="P631" s="43" t="s">
        <v>316</v>
      </c>
      <c r="Q631" s="2" t="s">
        <v>2051</v>
      </c>
      <c r="R631" s="9">
        <v>30</v>
      </c>
      <c r="S631" s="10">
        <v>59.65</v>
      </c>
      <c r="T631" s="12">
        <v>28.192499999999999</v>
      </c>
      <c r="U631" s="12">
        <v>84.577500000000001</v>
      </c>
      <c r="V631" s="12">
        <v>112.77</v>
      </c>
    </row>
    <row r="632" spans="1:22" x14ac:dyDescent="0.25">
      <c r="A632" s="1" t="s">
        <v>2052</v>
      </c>
      <c r="B632" s="1" t="s">
        <v>2053</v>
      </c>
      <c r="C632" s="1" t="s">
        <v>24</v>
      </c>
      <c r="D632" s="1" t="s">
        <v>25</v>
      </c>
      <c r="E632" s="1" t="s">
        <v>26</v>
      </c>
      <c r="F632" s="1" t="s">
        <v>27</v>
      </c>
      <c r="G632" s="1" t="s">
        <v>28</v>
      </c>
      <c r="H632" s="1" t="s">
        <v>29</v>
      </c>
      <c r="I632" s="5">
        <v>3177587.44</v>
      </c>
      <c r="J632" s="1" t="s">
        <v>2054</v>
      </c>
      <c r="K632" s="1" t="s">
        <v>274</v>
      </c>
      <c r="L632" s="1" t="s">
        <v>1611</v>
      </c>
      <c r="M632" s="7">
        <v>3.88</v>
      </c>
      <c r="N632" s="42" t="s">
        <v>316</v>
      </c>
      <c r="O632" s="42" t="s">
        <v>316</v>
      </c>
      <c r="P632" s="42" t="s">
        <v>316</v>
      </c>
      <c r="Q632" s="1" t="s">
        <v>2055</v>
      </c>
      <c r="R632" s="3">
        <v>5.13</v>
      </c>
      <c r="S632" s="4">
        <v>9.01</v>
      </c>
      <c r="T632" s="11">
        <v>2</v>
      </c>
      <c r="U632" s="11">
        <v>6</v>
      </c>
      <c r="V632" s="11">
        <v>8</v>
      </c>
    </row>
    <row r="633" spans="1:22" x14ac:dyDescent="0.25">
      <c r="A633" s="2" t="s">
        <v>2056</v>
      </c>
      <c r="B633" s="2" t="s">
        <v>2057</v>
      </c>
      <c r="C633" s="2" t="s">
        <v>24</v>
      </c>
      <c r="D633" s="2" t="s">
        <v>25</v>
      </c>
      <c r="E633" s="2" t="s">
        <v>26</v>
      </c>
      <c r="F633" s="2" t="s">
        <v>27</v>
      </c>
      <c r="G633" s="2" t="s">
        <v>28</v>
      </c>
      <c r="H633" s="2" t="s">
        <v>29</v>
      </c>
      <c r="I633" s="6">
        <v>3294078.97</v>
      </c>
      <c r="J633" s="2" t="s">
        <v>2058</v>
      </c>
      <c r="K633" s="2" t="s">
        <v>305</v>
      </c>
      <c r="L633" s="2" t="s">
        <v>1611</v>
      </c>
      <c r="M633" s="8">
        <v>26</v>
      </c>
      <c r="N633" s="43" t="s">
        <v>316</v>
      </c>
      <c r="O633" s="43" t="s">
        <v>316</v>
      </c>
      <c r="P633" s="43" t="s">
        <v>316</v>
      </c>
      <c r="Q633" s="2" t="s">
        <v>2051</v>
      </c>
      <c r="R633" s="9">
        <v>0</v>
      </c>
      <c r="S633" s="10">
        <v>26</v>
      </c>
      <c r="T633" s="12">
        <v>16.38</v>
      </c>
      <c r="U633" s="12">
        <v>49.14</v>
      </c>
      <c r="V633" s="12">
        <v>65.52</v>
      </c>
    </row>
    <row r="634" spans="1:22" x14ac:dyDescent="0.25">
      <c r="A634" s="1" t="s">
        <v>2059</v>
      </c>
      <c r="B634" s="1" t="s">
        <v>2060</v>
      </c>
      <c r="C634" s="1" t="s">
        <v>24</v>
      </c>
      <c r="D634" s="1" t="s">
        <v>25</v>
      </c>
      <c r="E634" s="1" t="s">
        <v>26</v>
      </c>
      <c r="F634" s="1" t="s">
        <v>27</v>
      </c>
      <c r="G634" s="1" t="s">
        <v>28</v>
      </c>
      <c r="H634" s="1" t="s">
        <v>29</v>
      </c>
      <c r="I634" s="5">
        <v>8839686.6400000006</v>
      </c>
      <c r="J634" s="1" t="s">
        <v>537</v>
      </c>
      <c r="K634" s="1" t="s">
        <v>305</v>
      </c>
      <c r="L634" s="1" t="s">
        <v>1611</v>
      </c>
      <c r="M634" s="7">
        <v>21.240000000000002</v>
      </c>
      <c r="N634" s="42" t="s">
        <v>316</v>
      </c>
      <c r="O634" s="42" t="s">
        <v>316</v>
      </c>
      <c r="P634" s="42" t="s">
        <v>316</v>
      </c>
      <c r="Q634" s="1" t="s">
        <v>771</v>
      </c>
      <c r="R634" s="3">
        <v>20</v>
      </c>
      <c r="S634" s="4">
        <v>41.24</v>
      </c>
      <c r="T634" s="11">
        <v>13.3812</v>
      </c>
      <c r="U634" s="11">
        <v>40.143599999999999</v>
      </c>
      <c r="V634" s="11">
        <v>53.524799999999999</v>
      </c>
    </row>
    <row r="635" spans="1:22" x14ac:dyDescent="0.25">
      <c r="A635" s="2" t="s">
        <v>2061</v>
      </c>
      <c r="B635" s="2" t="s">
        <v>2062</v>
      </c>
      <c r="C635" s="2" t="s">
        <v>24</v>
      </c>
      <c r="D635" s="2" t="s">
        <v>25</v>
      </c>
      <c r="E635" s="2" t="s">
        <v>26</v>
      </c>
      <c r="F635" s="2" t="s">
        <v>27</v>
      </c>
      <c r="G635" s="2" t="s">
        <v>28</v>
      </c>
      <c r="H635" s="2" t="s">
        <v>29</v>
      </c>
      <c r="I635" s="6">
        <v>7987481.7199999997</v>
      </c>
      <c r="J635" s="2" t="s">
        <v>2063</v>
      </c>
      <c r="K635" s="2" t="s">
        <v>305</v>
      </c>
      <c r="L635" s="2" t="s">
        <v>1611</v>
      </c>
      <c r="M635" s="8">
        <v>55.3</v>
      </c>
      <c r="N635" s="43" t="s">
        <v>316</v>
      </c>
      <c r="O635" s="43" t="s">
        <v>316</v>
      </c>
      <c r="P635" s="43" t="s">
        <v>316</v>
      </c>
      <c r="Q635" s="2" t="s">
        <v>2064</v>
      </c>
      <c r="R635" s="9" t="s">
        <v>2065</v>
      </c>
      <c r="S635" s="10" t="s">
        <v>2066</v>
      </c>
      <c r="T635" s="12">
        <v>34.838999999999999</v>
      </c>
      <c r="U635" s="12">
        <v>104.517</v>
      </c>
      <c r="V635" s="12">
        <v>139.35599999999999</v>
      </c>
    </row>
    <row r="636" spans="1:22" x14ac:dyDescent="0.25">
      <c r="A636" s="1" t="s">
        <v>2067</v>
      </c>
      <c r="B636" s="1" t="s">
        <v>2068</v>
      </c>
      <c r="C636" s="1" t="s">
        <v>24</v>
      </c>
      <c r="D636" s="1" t="s">
        <v>25</v>
      </c>
      <c r="E636" s="1" t="s">
        <v>26</v>
      </c>
      <c r="F636" s="1" t="s">
        <v>27</v>
      </c>
      <c r="G636" s="1" t="s">
        <v>28</v>
      </c>
      <c r="H636" s="1" t="s">
        <v>29</v>
      </c>
      <c r="I636" s="5">
        <v>7757863.96</v>
      </c>
      <c r="J636" s="1" t="s">
        <v>770</v>
      </c>
      <c r="K636" s="1" t="s">
        <v>305</v>
      </c>
      <c r="L636" s="1" t="s">
        <v>1611</v>
      </c>
      <c r="M636" s="7">
        <v>19.7</v>
      </c>
      <c r="N636" s="42" t="s">
        <v>316</v>
      </c>
      <c r="O636" s="42" t="s">
        <v>316</v>
      </c>
      <c r="P636" s="42" t="s">
        <v>316</v>
      </c>
      <c r="Q636" s="1" t="s">
        <v>771</v>
      </c>
      <c r="R636" s="3">
        <v>0.3</v>
      </c>
      <c r="S636" s="4">
        <v>20</v>
      </c>
      <c r="T636" s="11">
        <v>12.411</v>
      </c>
      <c r="U636" s="11">
        <v>37.232999999999997</v>
      </c>
      <c r="V636" s="11">
        <v>49.643999999999998</v>
      </c>
    </row>
    <row r="637" spans="1:22" x14ac:dyDescent="0.25">
      <c r="A637" s="2" t="s">
        <v>2069</v>
      </c>
      <c r="B637" s="2" t="s">
        <v>2070</v>
      </c>
      <c r="C637" s="2" t="s">
        <v>24</v>
      </c>
      <c r="D637" s="2" t="s">
        <v>25</v>
      </c>
      <c r="E637" s="2" t="s">
        <v>26</v>
      </c>
      <c r="F637" s="2" t="s">
        <v>27</v>
      </c>
      <c r="G637" s="2" t="s">
        <v>28</v>
      </c>
      <c r="H637" s="2" t="s">
        <v>29</v>
      </c>
      <c r="I637" s="6">
        <v>6940257.2199999997</v>
      </c>
      <c r="J637" s="2" t="s">
        <v>2071</v>
      </c>
      <c r="K637" s="2" t="s">
        <v>305</v>
      </c>
      <c r="L637" s="2" t="s">
        <v>1611</v>
      </c>
      <c r="M637" s="8">
        <v>49.2</v>
      </c>
      <c r="N637" s="43" t="s">
        <v>316</v>
      </c>
      <c r="O637" s="43" t="s">
        <v>316</v>
      </c>
      <c r="P637" s="43" t="s">
        <v>316</v>
      </c>
      <c r="Q637" s="2" t="s">
        <v>1711</v>
      </c>
      <c r="R637" s="9">
        <v>7.8</v>
      </c>
      <c r="S637" s="10">
        <v>57</v>
      </c>
      <c r="T637" s="12">
        <v>30.996000000000002</v>
      </c>
      <c r="U637" s="12">
        <v>92.988</v>
      </c>
      <c r="V637" s="12">
        <v>123.98400000000001</v>
      </c>
    </row>
    <row r="638" spans="1:22" x14ac:dyDescent="0.25">
      <c r="A638" s="1" t="s">
        <v>2072</v>
      </c>
      <c r="B638" s="1" t="s">
        <v>2073</v>
      </c>
      <c r="C638" s="1" t="s">
        <v>24</v>
      </c>
      <c r="D638" s="1" t="s">
        <v>25</v>
      </c>
      <c r="E638" s="1" t="s">
        <v>26</v>
      </c>
      <c r="F638" s="1" t="s">
        <v>27</v>
      </c>
      <c r="G638" s="1" t="s">
        <v>28</v>
      </c>
      <c r="H638" s="1" t="s">
        <v>29</v>
      </c>
      <c r="I638" s="5">
        <v>45309.45</v>
      </c>
      <c r="J638" s="1" t="s">
        <v>1095</v>
      </c>
      <c r="K638" s="1" t="s">
        <v>40</v>
      </c>
      <c r="L638" s="1" t="s">
        <v>32</v>
      </c>
      <c r="M638" s="7">
        <v>0</v>
      </c>
      <c r="N638" s="42">
        <v>45590</v>
      </c>
      <c r="O638" s="42">
        <v>45682</v>
      </c>
      <c r="P638" s="42" t="s">
        <v>316</v>
      </c>
      <c r="Q638" s="1" t="s">
        <v>2074</v>
      </c>
      <c r="R638" s="3">
        <v>5.95</v>
      </c>
      <c r="S638" s="4">
        <v>5.95</v>
      </c>
      <c r="T638" s="11">
        <v>1</v>
      </c>
      <c r="U638" s="11">
        <v>3</v>
      </c>
      <c r="V638" s="11">
        <v>4</v>
      </c>
    </row>
    <row r="639" spans="1:22" x14ac:dyDescent="0.25">
      <c r="A639" s="2" t="s">
        <v>2075</v>
      </c>
      <c r="B639" s="2" t="s">
        <v>2076</v>
      </c>
      <c r="C639" s="2" t="s">
        <v>24</v>
      </c>
      <c r="D639" s="2" t="s">
        <v>25</v>
      </c>
      <c r="E639" s="2" t="s">
        <v>26</v>
      </c>
      <c r="F639" s="2" t="s">
        <v>27</v>
      </c>
      <c r="G639" s="2" t="s">
        <v>28</v>
      </c>
      <c r="H639" s="2" t="s">
        <v>29</v>
      </c>
      <c r="I639" s="6">
        <v>6915558.9900000002</v>
      </c>
      <c r="J639" s="2" t="s">
        <v>1205</v>
      </c>
      <c r="K639" s="2" t="s">
        <v>31</v>
      </c>
      <c r="L639" s="2" t="s">
        <v>32</v>
      </c>
      <c r="M639" s="8">
        <v>0</v>
      </c>
      <c r="N639" s="43">
        <v>45259</v>
      </c>
      <c r="O639" s="43">
        <v>45441</v>
      </c>
      <c r="P639" s="43" t="s">
        <v>316</v>
      </c>
      <c r="Q639" s="2" t="s">
        <v>1133</v>
      </c>
      <c r="R639" s="9">
        <v>87.7</v>
      </c>
      <c r="S639" s="10">
        <v>87.7</v>
      </c>
      <c r="T639" s="12">
        <v>4</v>
      </c>
      <c r="U639" s="12">
        <v>12</v>
      </c>
      <c r="V639" s="12">
        <v>16</v>
      </c>
    </row>
    <row r="640" spans="1:22" x14ac:dyDescent="0.25">
      <c r="A640" s="1" t="s">
        <v>2077</v>
      </c>
      <c r="B640" s="1" t="s">
        <v>2078</v>
      </c>
      <c r="C640" s="1" t="s">
        <v>24</v>
      </c>
      <c r="D640" s="1" t="s">
        <v>25</v>
      </c>
      <c r="E640" s="1" t="s">
        <v>26</v>
      </c>
      <c r="F640" s="1" t="s">
        <v>27</v>
      </c>
      <c r="G640" s="1" t="s">
        <v>28</v>
      </c>
      <c r="H640" s="1" t="s">
        <v>29</v>
      </c>
      <c r="I640" s="5">
        <v>590917.55000000005</v>
      </c>
      <c r="J640" s="1" t="s">
        <v>71</v>
      </c>
      <c r="K640" s="1" t="s">
        <v>72</v>
      </c>
      <c r="L640" s="1" t="s">
        <v>32</v>
      </c>
      <c r="M640" s="7">
        <v>0</v>
      </c>
      <c r="N640" s="42">
        <v>45731</v>
      </c>
      <c r="O640" s="42">
        <v>45823</v>
      </c>
      <c r="P640" s="42" t="s">
        <v>316</v>
      </c>
      <c r="Q640" s="1" t="s">
        <v>954</v>
      </c>
      <c r="R640" s="3">
        <v>156.19999999999999</v>
      </c>
      <c r="S640" s="4">
        <v>156.19999999999999</v>
      </c>
      <c r="T640" s="11">
        <v>1</v>
      </c>
      <c r="U640" s="11">
        <v>3</v>
      </c>
      <c r="V640" s="11">
        <v>4</v>
      </c>
    </row>
    <row r="641" spans="1:22" x14ac:dyDescent="0.25">
      <c r="A641" s="2" t="s">
        <v>2079</v>
      </c>
      <c r="B641" s="2" t="s">
        <v>2080</v>
      </c>
      <c r="C641" s="2" t="s">
        <v>24</v>
      </c>
      <c r="D641" s="2" t="s">
        <v>25</v>
      </c>
      <c r="E641" s="2" t="s">
        <v>26</v>
      </c>
      <c r="F641" s="2" t="s">
        <v>27</v>
      </c>
      <c r="G641" s="2" t="s">
        <v>1056</v>
      </c>
      <c r="H641" s="2" t="s">
        <v>29</v>
      </c>
      <c r="I641" s="6">
        <v>62107596.619999997</v>
      </c>
      <c r="J641" s="2" t="s">
        <v>1079</v>
      </c>
      <c r="K641" s="2" t="s">
        <v>76</v>
      </c>
      <c r="L641" s="2" t="s">
        <v>32</v>
      </c>
      <c r="M641" s="8">
        <v>35.840000000000003</v>
      </c>
      <c r="N641" s="43">
        <v>44311</v>
      </c>
      <c r="O641" s="43">
        <v>45132</v>
      </c>
      <c r="P641" s="43" t="s">
        <v>316</v>
      </c>
      <c r="Q641" s="2" t="s">
        <v>1080</v>
      </c>
      <c r="R641" s="9">
        <v>9.6199999999999992</v>
      </c>
      <c r="S641" s="10">
        <v>45.46</v>
      </c>
      <c r="T641" s="12">
        <v>210</v>
      </c>
      <c r="U641" s="12">
        <v>630</v>
      </c>
      <c r="V641" s="12">
        <v>840</v>
      </c>
    </row>
    <row r="642" spans="1:22" x14ac:dyDescent="0.25">
      <c r="A642" s="1" t="s">
        <v>2081</v>
      </c>
      <c r="B642" s="1" t="s">
        <v>2082</v>
      </c>
      <c r="C642" s="1" t="s">
        <v>24</v>
      </c>
      <c r="D642" s="1" t="s">
        <v>25</v>
      </c>
      <c r="E642" s="1" t="s">
        <v>26</v>
      </c>
      <c r="F642" s="1" t="s">
        <v>27</v>
      </c>
      <c r="G642" s="1" t="s">
        <v>28</v>
      </c>
      <c r="H642" s="1" t="s">
        <v>29</v>
      </c>
      <c r="I642" s="5">
        <v>848287.56</v>
      </c>
      <c r="J642" s="1" t="s">
        <v>2083</v>
      </c>
      <c r="K642" s="1" t="s">
        <v>105</v>
      </c>
      <c r="L642" s="1" t="s">
        <v>32</v>
      </c>
      <c r="M642" s="7">
        <v>0</v>
      </c>
      <c r="N642" s="42">
        <v>45674</v>
      </c>
      <c r="O642" s="42">
        <v>45764</v>
      </c>
      <c r="P642" s="42" t="s">
        <v>316</v>
      </c>
      <c r="Q642" s="1" t="s">
        <v>1916</v>
      </c>
      <c r="R642" s="3">
        <v>43.2</v>
      </c>
      <c r="S642" s="4">
        <v>43.2</v>
      </c>
      <c r="T642" s="11">
        <v>1</v>
      </c>
      <c r="U642" s="11">
        <v>3</v>
      </c>
      <c r="V642" s="11">
        <v>4</v>
      </c>
    </row>
    <row r="643" spans="1:22" x14ac:dyDescent="0.25">
      <c r="A643" s="2" t="s">
        <v>2576</v>
      </c>
      <c r="B643" s="2" t="s">
        <v>2084</v>
      </c>
      <c r="C643" s="2" t="s">
        <v>24</v>
      </c>
      <c r="D643" s="2" t="s">
        <v>25</v>
      </c>
      <c r="E643" s="2" t="s">
        <v>26</v>
      </c>
      <c r="F643" s="2" t="s">
        <v>27</v>
      </c>
      <c r="G643" s="2" t="s">
        <v>43</v>
      </c>
      <c r="H643" s="2" t="s">
        <v>38</v>
      </c>
      <c r="I643" s="6">
        <v>6236961.1799999997</v>
      </c>
      <c r="J643" s="2" t="s">
        <v>2085</v>
      </c>
      <c r="K643" s="2" t="s">
        <v>72</v>
      </c>
      <c r="L643" s="2" t="s">
        <v>32</v>
      </c>
      <c r="M643" s="8">
        <v>5.85</v>
      </c>
      <c r="N643" s="43">
        <v>44742</v>
      </c>
      <c r="O643" s="43">
        <v>45137</v>
      </c>
      <c r="P643" s="43" t="s">
        <v>316</v>
      </c>
      <c r="Q643" s="2" t="s">
        <v>2577</v>
      </c>
      <c r="R643" s="9">
        <v>0</v>
      </c>
      <c r="S643" s="10">
        <v>5.85</v>
      </c>
      <c r="T643" s="12">
        <v>19</v>
      </c>
      <c r="U643" s="12">
        <v>57</v>
      </c>
      <c r="V643" s="12">
        <v>76</v>
      </c>
    </row>
    <row r="644" spans="1:22" x14ac:dyDescent="0.25">
      <c r="A644" s="1" t="s">
        <v>2086</v>
      </c>
      <c r="B644" s="1" t="s">
        <v>2087</v>
      </c>
      <c r="C644" s="1" t="s">
        <v>24</v>
      </c>
      <c r="D644" s="1" t="s">
        <v>25</v>
      </c>
      <c r="E644" s="1" t="s">
        <v>26</v>
      </c>
      <c r="F644" s="1" t="s">
        <v>27</v>
      </c>
      <c r="G644" s="1" t="s">
        <v>37</v>
      </c>
      <c r="H644" s="1" t="s">
        <v>38</v>
      </c>
      <c r="I644" s="5">
        <v>12090395.68</v>
      </c>
      <c r="J644" s="1" t="s">
        <v>2088</v>
      </c>
      <c r="K644" s="1" t="s">
        <v>45</v>
      </c>
      <c r="L644" s="1" t="s">
        <v>32</v>
      </c>
      <c r="M644" s="7">
        <v>2.1280000000000001</v>
      </c>
      <c r="N644" s="42">
        <v>44742</v>
      </c>
      <c r="O644" s="42">
        <v>45199</v>
      </c>
      <c r="P644" s="42" t="s">
        <v>316</v>
      </c>
      <c r="Q644" s="1" t="s">
        <v>2089</v>
      </c>
      <c r="R644" s="3">
        <v>0</v>
      </c>
      <c r="S644" s="4">
        <v>2.1280000000000001</v>
      </c>
      <c r="T644" s="11">
        <v>13</v>
      </c>
      <c r="U644" s="11">
        <v>39</v>
      </c>
      <c r="V644" s="11">
        <v>52</v>
      </c>
    </row>
    <row r="645" spans="1:22" x14ac:dyDescent="0.25">
      <c r="A645" s="2" t="s">
        <v>2578</v>
      </c>
      <c r="B645" s="2" t="s">
        <v>2090</v>
      </c>
      <c r="C645" s="2" t="s">
        <v>24</v>
      </c>
      <c r="D645" s="2" t="s">
        <v>25</v>
      </c>
      <c r="E645" s="2" t="s">
        <v>26</v>
      </c>
      <c r="F645" s="2" t="s">
        <v>27</v>
      </c>
      <c r="G645" s="2" t="s">
        <v>37</v>
      </c>
      <c r="H645" s="2" t="s">
        <v>38</v>
      </c>
      <c r="I645" s="6">
        <v>13478293.16</v>
      </c>
      <c r="J645" s="2" t="s">
        <v>1446</v>
      </c>
      <c r="K645" s="2" t="s">
        <v>305</v>
      </c>
      <c r="L645" s="2" t="s">
        <v>32</v>
      </c>
      <c r="M645" s="8">
        <v>4.28</v>
      </c>
      <c r="N645" s="43">
        <v>44742</v>
      </c>
      <c r="O645" s="43">
        <v>45137</v>
      </c>
      <c r="P645" s="43" t="s">
        <v>316</v>
      </c>
      <c r="Q645" s="2" t="s">
        <v>2579</v>
      </c>
      <c r="R645" s="9">
        <v>0</v>
      </c>
      <c r="S645" s="10">
        <v>4.28</v>
      </c>
      <c r="T645" s="12">
        <v>26</v>
      </c>
      <c r="U645" s="12">
        <v>78</v>
      </c>
      <c r="V645" s="12">
        <v>104</v>
      </c>
    </row>
    <row r="646" spans="1:22" x14ac:dyDescent="0.25">
      <c r="A646" s="1" t="s">
        <v>2091</v>
      </c>
      <c r="B646" s="1" t="s">
        <v>2092</v>
      </c>
      <c r="C646" s="1" t="s">
        <v>24</v>
      </c>
      <c r="D646" s="1" t="s">
        <v>25</v>
      </c>
      <c r="E646" s="1" t="s">
        <v>26</v>
      </c>
      <c r="F646" s="1" t="s">
        <v>27</v>
      </c>
      <c r="G646" s="1" t="s">
        <v>43</v>
      </c>
      <c r="H646" s="1" t="s">
        <v>38</v>
      </c>
      <c r="I646" s="5">
        <v>5931020.1399999997</v>
      </c>
      <c r="J646" s="1" t="s">
        <v>2093</v>
      </c>
      <c r="K646" s="1" t="s">
        <v>112</v>
      </c>
      <c r="L646" s="1" t="s">
        <v>32</v>
      </c>
      <c r="M646" s="7">
        <v>6.1</v>
      </c>
      <c r="N646" s="42">
        <v>44742</v>
      </c>
      <c r="O646" s="42">
        <v>44925</v>
      </c>
      <c r="P646" s="42" t="s">
        <v>316</v>
      </c>
      <c r="Q646" s="1" t="s">
        <v>2094</v>
      </c>
      <c r="R646" s="3">
        <v>0</v>
      </c>
      <c r="S646" s="4">
        <v>6.1</v>
      </c>
      <c r="T646" s="11">
        <v>20</v>
      </c>
      <c r="U646" s="11">
        <v>60</v>
      </c>
      <c r="V646" s="11">
        <v>80</v>
      </c>
    </row>
    <row r="647" spans="1:22" x14ac:dyDescent="0.25">
      <c r="A647" s="2" t="s">
        <v>2095</v>
      </c>
      <c r="B647" s="2" t="s">
        <v>2096</v>
      </c>
      <c r="C647" s="2" t="s">
        <v>24</v>
      </c>
      <c r="D647" s="2" t="s">
        <v>25</v>
      </c>
      <c r="E647" s="2" t="s">
        <v>26</v>
      </c>
      <c r="F647" s="2" t="s">
        <v>27</v>
      </c>
      <c r="G647" s="2" t="s">
        <v>43</v>
      </c>
      <c r="H647" s="2" t="s">
        <v>38</v>
      </c>
      <c r="I647" s="6">
        <v>3007905.16</v>
      </c>
      <c r="J647" s="2" t="s">
        <v>2097</v>
      </c>
      <c r="K647" s="2" t="s">
        <v>80</v>
      </c>
      <c r="L647" s="2" t="s">
        <v>32</v>
      </c>
      <c r="M647" s="8">
        <v>2.5</v>
      </c>
      <c r="N647" s="43">
        <v>44742</v>
      </c>
      <c r="O647" s="43">
        <v>44864</v>
      </c>
      <c r="P647" s="43" t="s">
        <v>316</v>
      </c>
      <c r="Q647" s="2" t="s">
        <v>1590</v>
      </c>
      <c r="R647" s="9">
        <v>0</v>
      </c>
      <c r="S647" s="10">
        <v>2.5</v>
      </c>
      <c r="T647" s="12">
        <v>8</v>
      </c>
      <c r="U647" s="12">
        <v>24</v>
      </c>
      <c r="V647" s="12">
        <v>32</v>
      </c>
    </row>
    <row r="648" spans="1:22" x14ac:dyDescent="0.25">
      <c r="A648" s="1" t="s">
        <v>2098</v>
      </c>
      <c r="B648" s="1" t="s">
        <v>2099</v>
      </c>
      <c r="C648" s="1" t="s">
        <v>24</v>
      </c>
      <c r="D648" s="1" t="s">
        <v>25</v>
      </c>
      <c r="E648" s="1" t="s">
        <v>26</v>
      </c>
      <c r="F648" s="1" t="s">
        <v>27</v>
      </c>
      <c r="G648" s="1" t="s">
        <v>43</v>
      </c>
      <c r="H648" s="1" t="s">
        <v>38</v>
      </c>
      <c r="I648" s="5">
        <v>5475064.25</v>
      </c>
      <c r="J648" s="1" t="s">
        <v>2100</v>
      </c>
      <c r="K648" s="1" t="s">
        <v>80</v>
      </c>
      <c r="L648" s="1" t="s">
        <v>32</v>
      </c>
      <c r="M648" s="7">
        <v>6.02</v>
      </c>
      <c r="N648" s="42">
        <v>44742</v>
      </c>
      <c r="O648" s="42">
        <v>44925</v>
      </c>
      <c r="P648" s="42" t="s">
        <v>316</v>
      </c>
      <c r="Q648" s="1" t="s">
        <v>2101</v>
      </c>
      <c r="R648" s="3">
        <v>0</v>
      </c>
      <c r="S648" s="4">
        <v>6.02</v>
      </c>
      <c r="T648" s="11">
        <v>19</v>
      </c>
      <c r="U648" s="11">
        <v>57</v>
      </c>
      <c r="V648" s="11">
        <v>76</v>
      </c>
    </row>
    <row r="649" spans="1:22" x14ac:dyDescent="0.25">
      <c r="A649" s="2" t="s">
        <v>2102</v>
      </c>
      <c r="B649" s="2" t="s">
        <v>2103</v>
      </c>
      <c r="C649" s="2" t="s">
        <v>24</v>
      </c>
      <c r="D649" s="2" t="s">
        <v>25</v>
      </c>
      <c r="E649" s="2" t="s">
        <v>26</v>
      </c>
      <c r="F649" s="2" t="s">
        <v>27</v>
      </c>
      <c r="G649" s="2" t="s">
        <v>43</v>
      </c>
      <c r="H649" s="2" t="s">
        <v>38</v>
      </c>
      <c r="I649" s="6">
        <v>2827046.69</v>
      </c>
      <c r="J649" s="2" t="s">
        <v>2104</v>
      </c>
      <c r="K649" s="2" t="s">
        <v>122</v>
      </c>
      <c r="L649" s="2" t="s">
        <v>32</v>
      </c>
      <c r="M649" s="8">
        <v>3.2</v>
      </c>
      <c r="N649" s="43">
        <v>44742</v>
      </c>
      <c r="O649" s="43">
        <v>44925</v>
      </c>
      <c r="P649" s="43" t="s">
        <v>316</v>
      </c>
      <c r="Q649" s="2" t="s">
        <v>2105</v>
      </c>
      <c r="R649" s="9">
        <v>0</v>
      </c>
      <c r="S649" s="10">
        <v>3.2</v>
      </c>
      <c r="T649" s="12">
        <v>11</v>
      </c>
      <c r="U649" s="12">
        <v>33</v>
      </c>
      <c r="V649" s="12">
        <v>44</v>
      </c>
    </row>
    <row r="650" spans="1:22" x14ac:dyDescent="0.25">
      <c r="A650" s="1" t="s">
        <v>2106</v>
      </c>
      <c r="B650" s="1" t="s">
        <v>2107</v>
      </c>
      <c r="C650" s="1" t="s">
        <v>24</v>
      </c>
      <c r="D650" s="1" t="s">
        <v>25</v>
      </c>
      <c r="E650" s="1" t="s">
        <v>26</v>
      </c>
      <c r="F650" s="1" t="s">
        <v>27</v>
      </c>
      <c r="G650" s="1" t="s">
        <v>43</v>
      </c>
      <c r="H650" s="1" t="s">
        <v>38</v>
      </c>
      <c r="I650" s="5">
        <v>5171816.6500000004</v>
      </c>
      <c r="J650" s="1" t="s">
        <v>2108</v>
      </c>
      <c r="K650" s="1" t="s">
        <v>274</v>
      </c>
      <c r="L650" s="1" t="s">
        <v>32</v>
      </c>
      <c r="M650" s="7">
        <v>8.0500000000000007</v>
      </c>
      <c r="N650" s="42">
        <v>44742</v>
      </c>
      <c r="O650" s="42">
        <v>44925</v>
      </c>
      <c r="P650" s="42" t="s">
        <v>316</v>
      </c>
      <c r="Q650" s="1" t="s">
        <v>2109</v>
      </c>
      <c r="R650" s="3">
        <v>0</v>
      </c>
      <c r="S650" s="4">
        <v>8.0500000000000007</v>
      </c>
      <c r="T650" s="11">
        <v>26</v>
      </c>
      <c r="U650" s="11">
        <v>78</v>
      </c>
      <c r="V650" s="11">
        <v>104</v>
      </c>
    </row>
    <row r="651" spans="1:22" x14ac:dyDescent="0.25">
      <c r="A651" s="2" t="s">
        <v>2110</v>
      </c>
      <c r="B651" s="2" t="s">
        <v>2111</v>
      </c>
      <c r="C651" s="2" t="s">
        <v>24</v>
      </c>
      <c r="D651" s="2" t="s">
        <v>25</v>
      </c>
      <c r="E651" s="2" t="s">
        <v>26</v>
      </c>
      <c r="F651" s="2" t="s">
        <v>27</v>
      </c>
      <c r="G651" s="2" t="s">
        <v>28</v>
      </c>
      <c r="H651" s="2" t="s">
        <v>29</v>
      </c>
      <c r="I651" s="6">
        <v>786662</v>
      </c>
      <c r="J651" s="2" t="s">
        <v>458</v>
      </c>
      <c r="K651" s="2" t="s">
        <v>305</v>
      </c>
      <c r="L651" s="2" t="s">
        <v>578</v>
      </c>
      <c r="M651" s="8">
        <v>0</v>
      </c>
      <c r="N651" s="43">
        <v>45741</v>
      </c>
      <c r="O651" s="43">
        <v>46898</v>
      </c>
      <c r="P651" s="43" t="s">
        <v>316</v>
      </c>
      <c r="Q651" s="2" t="s">
        <v>1711</v>
      </c>
      <c r="R651" s="9">
        <v>10.199999999999999</v>
      </c>
      <c r="S651" s="10">
        <v>10.199999999999999</v>
      </c>
      <c r="T651" s="12">
        <v>1</v>
      </c>
      <c r="U651" s="12">
        <v>3</v>
      </c>
      <c r="V651" s="12">
        <v>4</v>
      </c>
    </row>
    <row r="652" spans="1:22" x14ac:dyDescent="0.25">
      <c r="A652" s="1" t="s">
        <v>2112</v>
      </c>
      <c r="B652" s="1" t="s">
        <v>2113</v>
      </c>
      <c r="C652" s="1" t="s">
        <v>24</v>
      </c>
      <c r="D652" s="1" t="s">
        <v>25</v>
      </c>
      <c r="E652" s="1" t="s">
        <v>26</v>
      </c>
      <c r="F652" s="1" t="s">
        <v>27</v>
      </c>
      <c r="G652" s="1" t="s">
        <v>43</v>
      </c>
      <c r="H652" s="1" t="s">
        <v>38</v>
      </c>
      <c r="I652" s="5">
        <v>1426088.14</v>
      </c>
      <c r="J652" s="1" t="s">
        <v>102</v>
      </c>
      <c r="K652" s="1" t="s">
        <v>56</v>
      </c>
      <c r="L652" s="1" t="s">
        <v>32</v>
      </c>
      <c r="M652" s="7">
        <v>2.1</v>
      </c>
      <c r="N652" s="42">
        <v>44742</v>
      </c>
      <c r="O652" s="42">
        <v>44925</v>
      </c>
      <c r="P652" s="42" t="s">
        <v>316</v>
      </c>
      <c r="Q652" s="1" t="s">
        <v>2114</v>
      </c>
      <c r="R652" s="3">
        <v>0</v>
      </c>
      <c r="S652" s="4">
        <v>2.1</v>
      </c>
      <c r="T652" s="11">
        <v>7</v>
      </c>
      <c r="U652" s="11">
        <v>21</v>
      </c>
      <c r="V652" s="11">
        <v>28</v>
      </c>
    </row>
    <row r="653" spans="1:22" x14ac:dyDescent="0.25">
      <c r="A653" s="2" t="s">
        <v>2115</v>
      </c>
      <c r="B653" s="2" t="s">
        <v>2116</v>
      </c>
      <c r="C653" s="2" t="s">
        <v>24</v>
      </c>
      <c r="D653" s="2" t="s">
        <v>25</v>
      </c>
      <c r="E653" s="2" t="s">
        <v>26</v>
      </c>
      <c r="F653" s="2" t="s">
        <v>27</v>
      </c>
      <c r="G653" s="2" t="s">
        <v>28</v>
      </c>
      <c r="H653" s="2" t="s">
        <v>29</v>
      </c>
      <c r="I653" s="6">
        <v>19894393.289999999</v>
      </c>
      <c r="J653" s="2" t="s">
        <v>933</v>
      </c>
      <c r="K653" s="2" t="s">
        <v>80</v>
      </c>
      <c r="L653" s="2" t="s">
        <v>32</v>
      </c>
      <c r="M653" s="8">
        <v>13.97</v>
      </c>
      <c r="N653" s="43">
        <v>45651</v>
      </c>
      <c r="O653" s="43">
        <v>46198</v>
      </c>
      <c r="P653" s="43" t="s">
        <v>316</v>
      </c>
      <c r="Q653" s="2" t="s">
        <v>928</v>
      </c>
      <c r="R653" s="9">
        <v>68</v>
      </c>
      <c r="S653" s="10">
        <v>81.97</v>
      </c>
      <c r="T653" s="12">
        <v>9</v>
      </c>
      <c r="U653" s="12">
        <v>27</v>
      </c>
      <c r="V653" s="12">
        <v>36</v>
      </c>
    </row>
    <row r="654" spans="1:22" x14ac:dyDescent="0.25">
      <c r="A654" s="1" t="s">
        <v>2117</v>
      </c>
      <c r="B654" s="1" t="s">
        <v>2118</v>
      </c>
      <c r="C654" s="1" t="s">
        <v>24</v>
      </c>
      <c r="D654" s="1" t="s">
        <v>25</v>
      </c>
      <c r="E654" s="1" t="s">
        <v>26</v>
      </c>
      <c r="F654" s="1" t="s">
        <v>27</v>
      </c>
      <c r="G654" s="1" t="s">
        <v>28</v>
      </c>
      <c r="H654" s="1" t="s">
        <v>29</v>
      </c>
      <c r="I654" s="5">
        <v>31577777.710000001</v>
      </c>
      <c r="J654" s="1" t="s">
        <v>927</v>
      </c>
      <c r="K654" s="1" t="s">
        <v>80</v>
      </c>
      <c r="L654" s="1" t="s">
        <v>32</v>
      </c>
      <c r="M654" s="7">
        <v>17.66</v>
      </c>
      <c r="N654" s="42">
        <v>45651</v>
      </c>
      <c r="O654" s="42">
        <v>46198</v>
      </c>
      <c r="P654" s="42" t="s">
        <v>316</v>
      </c>
      <c r="Q654" s="1" t="s">
        <v>928</v>
      </c>
      <c r="R654" s="3">
        <v>81.97</v>
      </c>
      <c r="S654" s="4">
        <v>99.63</v>
      </c>
      <c r="T654" s="11">
        <v>12</v>
      </c>
      <c r="U654" s="11">
        <v>36</v>
      </c>
      <c r="V654" s="11">
        <v>48</v>
      </c>
    </row>
    <row r="655" spans="1:22" x14ac:dyDescent="0.25">
      <c r="A655" s="2" t="s">
        <v>2119</v>
      </c>
      <c r="B655" s="2" t="s">
        <v>2120</v>
      </c>
      <c r="C655" s="2" t="s">
        <v>24</v>
      </c>
      <c r="D655" s="2" t="s">
        <v>25</v>
      </c>
      <c r="E655" s="2" t="s">
        <v>26</v>
      </c>
      <c r="F655" s="2" t="s">
        <v>27</v>
      </c>
      <c r="G655" s="2" t="s">
        <v>28</v>
      </c>
      <c r="H655" s="2" t="s">
        <v>29</v>
      </c>
      <c r="I655" s="6">
        <v>37174065.310000002</v>
      </c>
      <c r="J655" s="2" t="s">
        <v>2121</v>
      </c>
      <c r="K655" s="2" t="s">
        <v>97</v>
      </c>
      <c r="L655" s="2" t="s">
        <v>32</v>
      </c>
      <c r="M655" s="8">
        <v>14</v>
      </c>
      <c r="N655" s="43">
        <v>45194</v>
      </c>
      <c r="O655" s="43">
        <v>46198</v>
      </c>
      <c r="P655" s="43" t="s">
        <v>316</v>
      </c>
      <c r="Q655" s="2" t="s">
        <v>860</v>
      </c>
      <c r="R655" s="9">
        <v>27</v>
      </c>
      <c r="S655" s="10">
        <v>41</v>
      </c>
      <c r="T655" s="12">
        <v>9</v>
      </c>
      <c r="U655" s="12">
        <v>27</v>
      </c>
      <c r="V655" s="12">
        <v>36</v>
      </c>
    </row>
    <row r="656" spans="1:22" x14ac:dyDescent="0.25">
      <c r="A656" s="1" t="s">
        <v>2122</v>
      </c>
      <c r="B656" s="1" t="s">
        <v>2123</v>
      </c>
      <c r="C656" s="1" t="s">
        <v>24</v>
      </c>
      <c r="D656" s="1" t="s">
        <v>25</v>
      </c>
      <c r="E656" s="1" t="s">
        <v>26</v>
      </c>
      <c r="F656" s="1" t="s">
        <v>27</v>
      </c>
      <c r="G656" s="1" t="s">
        <v>2124</v>
      </c>
      <c r="H656" s="1" t="s">
        <v>38</v>
      </c>
      <c r="I656" s="5">
        <v>486786.92</v>
      </c>
      <c r="J656" s="1" t="s">
        <v>2125</v>
      </c>
      <c r="K656" s="1" t="s">
        <v>40</v>
      </c>
      <c r="L656" s="1" t="s">
        <v>2252</v>
      </c>
      <c r="M656" s="7">
        <v>0</v>
      </c>
      <c r="N656" s="42">
        <v>46147</v>
      </c>
      <c r="O656" s="42">
        <v>46331</v>
      </c>
      <c r="P656" s="42" t="s">
        <v>316</v>
      </c>
      <c r="Q656" s="1" t="s">
        <v>2126</v>
      </c>
      <c r="R656" s="3">
        <v>1</v>
      </c>
      <c r="S656" s="4">
        <v>1</v>
      </c>
      <c r="T656" s="11">
        <v>1</v>
      </c>
      <c r="U656" s="11">
        <v>3</v>
      </c>
      <c r="V656" s="11">
        <v>4</v>
      </c>
    </row>
    <row r="657" spans="1:22" x14ac:dyDescent="0.25">
      <c r="A657" s="2" t="s">
        <v>2127</v>
      </c>
      <c r="B657" s="2" t="s">
        <v>2128</v>
      </c>
      <c r="C657" s="2" t="s">
        <v>24</v>
      </c>
      <c r="D657" s="2" t="s">
        <v>25</v>
      </c>
      <c r="E657" s="2" t="s">
        <v>26</v>
      </c>
      <c r="F657" s="2" t="s">
        <v>27</v>
      </c>
      <c r="G657" s="2" t="s">
        <v>1056</v>
      </c>
      <c r="H657" s="2" t="s">
        <v>29</v>
      </c>
      <c r="I657" s="6">
        <v>79819604.560000002</v>
      </c>
      <c r="J657" s="2" t="s">
        <v>1768</v>
      </c>
      <c r="K657" s="2" t="s">
        <v>122</v>
      </c>
      <c r="L657" s="2" t="s">
        <v>1611</v>
      </c>
      <c r="M657" s="8">
        <v>3.0799999999999983</v>
      </c>
      <c r="N657" s="43" t="s">
        <v>316</v>
      </c>
      <c r="O657" s="43" t="s">
        <v>316</v>
      </c>
      <c r="P657" s="43" t="s">
        <v>316</v>
      </c>
      <c r="Q657" s="2" t="s">
        <v>799</v>
      </c>
      <c r="R657" s="9">
        <v>40.1</v>
      </c>
      <c r="S657" s="10">
        <v>43.18</v>
      </c>
      <c r="T657" s="12">
        <v>18</v>
      </c>
      <c r="U657" s="12">
        <v>54</v>
      </c>
      <c r="V657" s="12">
        <v>72</v>
      </c>
    </row>
    <row r="658" spans="1:22" x14ac:dyDescent="0.25">
      <c r="A658" s="1" t="s">
        <v>2129</v>
      </c>
      <c r="B658" s="1" t="s">
        <v>2130</v>
      </c>
      <c r="C658" s="1" t="s">
        <v>24</v>
      </c>
      <c r="D658" s="1" t="s">
        <v>25</v>
      </c>
      <c r="E658" s="1" t="s">
        <v>26</v>
      </c>
      <c r="F658" s="1" t="s">
        <v>27</v>
      </c>
      <c r="G658" s="1" t="s">
        <v>28</v>
      </c>
      <c r="H658" s="1" t="s">
        <v>29</v>
      </c>
      <c r="I658" s="5">
        <v>1296421.6200000001</v>
      </c>
      <c r="J658" s="1" t="s">
        <v>612</v>
      </c>
      <c r="K658" s="1" t="s">
        <v>122</v>
      </c>
      <c r="L658" s="1" t="s">
        <v>32</v>
      </c>
      <c r="M658" s="7">
        <v>3</v>
      </c>
      <c r="N658" s="42">
        <v>45790</v>
      </c>
      <c r="O658" s="42">
        <v>45974</v>
      </c>
      <c r="P658" s="42" t="s">
        <v>316</v>
      </c>
      <c r="Q658" s="1" t="s">
        <v>2131</v>
      </c>
      <c r="R658" s="3">
        <v>72</v>
      </c>
      <c r="S658" s="4">
        <v>75</v>
      </c>
      <c r="T658" s="11">
        <v>2</v>
      </c>
      <c r="U658" s="11">
        <v>6</v>
      </c>
      <c r="V658" s="11">
        <v>8</v>
      </c>
    </row>
    <row r="659" spans="1:22" x14ac:dyDescent="0.25">
      <c r="A659" s="2" t="s">
        <v>2132</v>
      </c>
      <c r="B659" s="2" t="s">
        <v>2133</v>
      </c>
      <c r="C659" s="2" t="s">
        <v>24</v>
      </c>
      <c r="D659" s="2" t="s">
        <v>25</v>
      </c>
      <c r="E659" s="2" t="s">
        <v>26</v>
      </c>
      <c r="F659" s="2" t="s">
        <v>27</v>
      </c>
      <c r="G659" s="2" t="s">
        <v>28</v>
      </c>
      <c r="H659" s="2" t="s">
        <v>29</v>
      </c>
      <c r="I659" s="6">
        <v>12262072.34</v>
      </c>
      <c r="J659" s="2" t="s">
        <v>2134</v>
      </c>
      <c r="K659" s="2" t="s">
        <v>305</v>
      </c>
      <c r="L659" s="2" t="s">
        <v>578</v>
      </c>
      <c r="M659" s="8">
        <v>26.31</v>
      </c>
      <c r="N659" s="43">
        <v>45529</v>
      </c>
      <c r="O659" s="43">
        <v>46259</v>
      </c>
      <c r="P659" s="43" t="s">
        <v>316</v>
      </c>
      <c r="Q659" s="2" t="s">
        <v>1757</v>
      </c>
      <c r="R659" s="9">
        <v>5.58</v>
      </c>
      <c r="S659" s="10">
        <v>39</v>
      </c>
      <c r="T659" s="12">
        <v>83</v>
      </c>
      <c r="U659" s="12">
        <v>249</v>
      </c>
      <c r="V659" s="12">
        <v>332</v>
      </c>
    </row>
    <row r="660" spans="1:22" x14ac:dyDescent="0.25">
      <c r="A660" s="1" t="s">
        <v>2135</v>
      </c>
      <c r="B660" s="1" t="s">
        <v>2136</v>
      </c>
      <c r="C660" s="1" t="s">
        <v>24</v>
      </c>
      <c r="D660" s="1" t="s">
        <v>25</v>
      </c>
      <c r="E660" s="1" t="s">
        <v>26</v>
      </c>
      <c r="F660" s="1" t="s">
        <v>27</v>
      </c>
      <c r="G660" s="1" t="s">
        <v>28</v>
      </c>
      <c r="H660" s="1" t="s">
        <v>29</v>
      </c>
      <c r="I660" s="5">
        <v>35220709.240000002</v>
      </c>
      <c r="J660" s="1" t="s">
        <v>2137</v>
      </c>
      <c r="K660" s="1" t="s">
        <v>80</v>
      </c>
      <c r="L660" s="1" t="s">
        <v>32</v>
      </c>
      <c r="M660" s="7">
        <v>0</v>
      </c>
      <c r="N660" s="42">
        <v>45674</v>
      </c>
      <c r="O660" s="42">
        <v>46039</v>
      </c>
      <c r="P660" s="42" t="s">
        <v>316</v>
      </c>
      <c r="Q660" s="1" t="s">
        <v>937</v>
      </c>
      <c r="R660" s="3">
        <v>64.8</v>
      </c>
      <c r="S660" s="4">
        <v>64.8</v>
      </c>
      <c r="T660" s="11">
        <v>18</v>
      </c>
      <c r="U660" s="11">
        <v>54</v>
      </c>
      <c r="V660" s="11">
        <v>72</v>
      </c>
    </row>
    <row r="661" spans="1:22" x14ac:dyDescent="0.25">
      <c r="A661" s="2" t="s">
        <v>2138</v>
      </c>
      <c r="B661" s="2" t="s">
        <v>2139</v>
      </c>
      <c r="C661" s="2" t="s">
        <v>24</v>
      </c>
      <c r="D661" s="2" t="s">
        <v>25</v>
      </c>
      <c r="E661" s="2" t="s">
        <v>26</v>
      </c>
      <c r="F661" s="2" t="s">
        <v>27</v>
      </c>
      <c r="G661" s="2" t="s">
        <v>28</v>
      </c>
      <c r="H661" s="2" t="s">
        <v>29</v>
      </c>
      <c r="I661" s="6">
        <v>481375.09</v>
      </c>
      <c r="J661" s="2" t="s">
        <v>907</v>
      </c>
      <c r="K661" s="2" t="s">
        <v>80</v>
      </c>
      <c r="L661" s="2" t="s">
        <v>32</v>
      </c>
      <c r="M661" s="8">
        <v>0</v>
      </c>
      <c r="N661" s="43">
        <v>45777</v>
      </c>
      <c r="O661" s="43">
        <v>45960</v>
      </c>
      <c r="P661" s="43" t="s">
        <v>316</v>
      </c>
      <c r="Q661" s="2" t="s">
        <v>2140</v>
      </c>
      <c r="R661" s="9">
        <v>219.4</v>
      </c>
      <c r="S661" s="10">
        <v>219.4</v>
      </c>
      <c r="T661" s="12">
        <v>1</v>
      </c>
      <c r="U661" s="12">
        <v>3</v>
      </c>
      <c r="V661" s="12">
        <v>4</v>
      </c>
    </row>
    <row r="662" spans="1:22" x14ac:dyDescent="0.25">
      <c r="A662" s="1" t="s">
        <v>2141</v>
      </c>
      <c r="B662" s="1" t="s">
        <v>2142</v>
      </c>
      <c r="C662" s="1" t="s">
        <v>24</v>
      </c>
      <c r="D662" s="1" t="s">
        <v>25</v>
      </c>
      <c r="E662" s="1" t="s">
        <v>26</v>
      </c>
      <c r="F662" s="1" t="s">
        <v>27</v>
      </c>
      <c r="G662" s="1" t="s">
        <v>28</v>
      </c>
      <c r="H662" s="1" t="s">
        <v>29</v>
      </c>
      <c r="I662" s="5">
        <v>6389254.79</v>
      </c>
      <c r="J662" s="1" t="s">
        <v>2104</v>
      </c>
      <c r="K662" s="1" t="s">
        <v>122</v>
      </c>
      <c r="L662" s="1" t="s">
        <v>32</v>
      </c>
      <c r="M662" s="7">
        <v>0</v>
      </c>
      <c r="N662" s="42">
        <v>45722</v>
      </c>
      <c r="O662" s="42">
        <v>45966</v>
      </c>
      <c r="P662" s="42" t="s">
        <v>316</v>
      </c>
      <c r="Q662" s="1" t="s">
        <v>1110</v>
      </c>
      <c r="R662" s="3">
        <v>39.9</v>
      </c>
      <c r="S662" s="4">
        <v>39.9</v>
      </c>
      <c r="T662" s="11">
        <v>3</v>
      </c>
      <c r="U662" s="11">
        <v>9</v>
      </c>
      <c r="V662" s="11">
        <v>12</v>
      </c>
    </row>
    <row r="663" spans="1:22" x14ac:dyDescent="0.25">
      <c r="A663" s="2" t="s">
        <v>2143</v>
      </c>
      <c r="B663" s="2" t="s">
        <v>2144</v>
      </c>
      <c r="C663" s="2" t="s">
        <v>24</v>
      </c>
      <c r="D663" s="2" t="s">
        <v>25</v>
      </c>
      <c r="E663" s="2" t="s">
        <v>26</v>
      </c>
      <c r="F663" s="2" t="s">
        <v>27</v>
      </c>
      <c r="G663" s="2" t="s">
        <v>28</v>
      </c>
      <c r="H663" s="2" t="s">
        <v>29</v>
      </c>
      <c r="I663" s="6">
        <v>1102700</v>
      </c>
      <c r="J663" s="2" t="s">
        <v>2145</v>
      </c>
      <c r="K663" s="2" t="s">
        <v>87</v>
      </c>
      <c r="L663" s="2" t="s">
        <v>32</v>
      </c>
      <c r="M663" s="8">
        <v>0</v>
      </c>
      <c r="N663" s="43">
        <v>45775</v>
      </c>
      <c r="O663" s="43">
        <v>46109</v>
      </c>
      <c r="P663" s="43" t="s">
        <v>316</v>
      </c>
      <c r="Q663" s="2" t="s">
        <v>2146</v>
      </c>
      <c r="R663" s="9">
        <v>10.87</v>
      </c>
      <c r="S663" s="10">
        <v>10.87</v>
      </c>
      <c r="T663" s="12">
        <v>1</v>
      </c>
      <c r="U663" s="12">
        <v>3</v>
      </c>
      <c r="V663" s="12">
        <v>4</v>
      </c>
    </row>
    <row r="664" spans="1:22" x14ac:dyDescent="0.25">
      <c r="A664" s="1" t="s">
        <v>2580</v>
      </c>
      <c r="B664" s="1" t="s">
        <v>2147</v>
      </c>
      <c r="C664" s="1" t="s">
        <v>24</v>
      </c>
      <c r="D664" s="1" t="s">
        <v>25</v>
      </c>
      <c r="E664" s="1" t="s">
        <v>26</v>
      </c>
      <c r="F664" s="1" t="s">
        <v>27</v>
      </c>
      <c r="G664" s="1" t="s">
        <v>37</v>
      </c>
      <c r="H664" s="1" t="s">
        <v>38</v>
      </c>
      <c r="I664" s="5">
        <v>57311709.75</v>
      </c>
      <c r="J664" s="1" t="s">
        <v>2148</v>
      </c>
      <c r="K664" s="1" t="s">
        <v>40</v>
      </c>
      <c r="L664" s="1" t="s">
        <v>32</v>
      </c>
      <c r="M664" s="7">
        <v>24.681999999999999</v>
      </c>
      <c r="N664" s="42">
        <v>44743</v>
      </c>
      <c r="O664" s="42">
        <v>45992</v>
      </c>
      <c r="P664" s="42" t="s">
        <v>316</v>
      </c>
      <c r="Q664" s="1" t="s">
        <v>2149</v>
      </c>
      <c r="R664" s="3">
        <v>0</v>
      </c>
      <c r="S664" s="4">
        <v>24.68</v>
      </c>
      <c r="T664" s="11">
        <v>145</v>
      </c>
      <c r="U664" s="11">
        <v>435</v>
      </c>
      <c r="V664" s="11">
        <v>580</v>
      </c>
    </row>
    <row r="665" spans="1:22" x14ac:dyDescent="0.25">
      <c r="A665" s="2" t="s">
        <v>2150</v>
      </c>
      <c r="B665" s="2" t="s">
        <v>2151</v>
      </c>
      <c r="C665" s="2" t="s">
        <v>24</v>
      </c>
      <c r="D665" s="2" t="s">
        <v>25</v>
      </c>
      <c r="E665" s="2" t="s">
        <v>26</v>
      </c>
      <c r="F665" s="2" t="s">
        <v>27</v>
      </c>
      <c r="G665" s="2" t="s">
        <v>2152</v>
      </c>
      <c r="H665" s="2" t="s">
        <v>29</v>
      </c>
      <c r="I665" s="6">
        <v>1177052.67</v>
      </c>
      <c r="J665" s="2" t="s">
        <v>2153</v>
      </c>
      <c r="K665" s="2" t="s">
        <v>40</v>
      </c>
      <c r="L665" s="2" t="s">
        <v>1611</v>
      </c>
      <c r="M665" s="8">
        <v>0</v>
      </c>
      <c r="N665" s="43" t="s">
        <v>316</v>
      </c>
      <c r="O665" s="43" t="s">
        <v>316</v>
      </c>
      <c r="P665" s="43" t="s">
        <v>316</v>
      </c>
      <c r="Q665" s="2" t="s">
        <v>1715</v>
      </c>
      <c r="R665" s="9">
        <v>20.8</v>
      </c>
      <c r="S665" s="10">
        <v>20.8</v>
      </c>
      <c r="T665" s="12">
        <v>1</v>
      </c>
      <c r="U665" s="12">
        <v>3</v>
      </c>
      <c r="V665" s="12">
        <v>4</v>
      </c>
    </row>
    <row r="666" spans="1:22" x14ac:dyDescent="0.25">
      <c r="A666" s="1" t="s">
        <v>2154</v>
      </c>
      <c r="B666" s="1" t="s">
        <v>2155</v>
      </c>
      <c r="C666" s="1" t="s">
        <v>24</v>
      </c>
      <c r="D666" s="1" t="s">
        <v>25</v>
      </c>
      <c r="E666" s="1" t="s">
        <v>26</v>
      </c>
      <c r="F666" s="1" t="s">
        <v>27</v>
      </c>
      <c r="G666" s="1" t="s">
        <v>28</v>
      </c>
      <c r="H666" s="1" t="s">
        <v>29</v>
      </c>
      <c r="I666" s="5">
        <v>4643811.79</v>
      </c>
      <c r="J666" s="1" t="s">
        <v>927</v>
      </c>
      <c r="K666" s="1" t="s">
        <v>80</v>
      </c>
      <c r="L666" s="1" t="s">
        <v>578</v>
      </c>
      <c r="M666" s="7">
        <v>0</v>
      </c>
      <c r="N666" s="42">
        <v>46016</v>
      </c>
      <c r="O666" s="42">
        <v>46381</v>
      </c>
      <c r="P666" s="42" t="s">
        <v>316</v>
      </c>
      <c r="Q666" s="1" t="s">
        <v>928</v>
      </c>
      <c r="R666" s="3">
        <v>0</v>
      </c>
      <c r="S666" s="4">
        <v>0</v>
      </c>
      <c r="T666" s="11">
        <v>2</v>
      </c>
      <c r="U666" s="11">
        <v>6</v>
      </c>
      <c r="V666" s="11">
        <v>8</v>
      </c>
    </row>
    <row r="667" spans="1:22" x14ac:dyDescent="0.25">
      <c r="A667" s="2" t="s">
        <v>2156</v>
      </c>
      <c r="B667" s="2" t="s">
        <v>2157</v>
      </c>
      <c r="C667" s="2" t="s">
        <v>24</v>
      </c>
      <c r="D667" s="2" t="s">
        <v>25</v>
      </c>
      <c r="E667" s="2" t="s">
        <v>26</v>
      </c>
      <c r="F667" s="2" t="s">
        <v>27</v>
      </c>
      <c r="G667" s="2" t="s">
        <v>1056</v>
      </c>
      <c r="H667" s="2" t="s">
        <v>29</v>
      </c>
      <c r="I667" s="6">
        <v>155432580.47999999</v>
      </c>
      <c r="J667" s="2" t="s">
        <v>1768</v>
      </c>
      <c r="K667" s="2" t="s">
        <v>122</v>
      </c>
      <c r="L667" s="2" t="s">
        <v>1611</v>
      </c>
      <c r="M667" s="8">
        <v>4.0400000000000027</v>
      </c>
      <c r="N667" s="43" t="s">
        <v>316</v>
      </c>
      <c r="O667" s="43" t="s">
        <v>316</v>
      </c>
      <c r="P667" s="43" t="s">
        <v>316</v>
      </c>
      <c r="Q667" s="2" t="s">
        <v>799</v>
      </c>
      <c r="R667" s="9">
        <v>30.7</v>
      </c>
      <c r="S667" s="10">
        <v>34.74</v>
      </c>
      <c r="T667" s="12">
        <v>24</v>
      </c>
      <c r="U667" s="12">
        <v>72</v>
      </c>
      <c r="V667" s="12">
        <v>96</v>
      </c>
    </row>
    <row r="668" spans="1:22" x14ac:dyDescent="0.25">
      <c r="A668" s="1" t="s">
        <v>2158</v>
      </c>
      <c r="B668" s="1" t="s">
        <v>2159</v>
      </c>
      <c r="C668" s="1" t="s">
        <v>24</v>
      </c>
      <c r="D668" s="1" t="s">
        <v>25</v>
      </c>
      <c r="E668" s="1" t="s">
        <v>26</v>
      </c>
      <c r="F668" s="1" t="s">
        <v>27</v>
      </c>
      <c r="G668" s="1" t="s">
        <v>28</v>
      </c>
      <c r="H668" s="1" t="s">
        <v>29</v>
      </c>
      <c r="I668" s="5">
        <v>728995.07</v>
      </c>
      <c r="J668" s="1" t="s">
        <v>1576</v>
      </c>
      <c r="K668" s="1" t="s">
        <v>80</v>
      </c>
      <c r="L668" s="1" t="s">
        <v>32</v>
      </c>
      <c r="M668" s="7">
        <v>0</v>
      </c>
      <c r="N668" s="42">
        <v>45855</v>
      </c>
      <c r="O668" s="42">
        <v>46039</v>
      </c>
      <c r="P668" s="42" t="s">
        <v>316</v>
      </c>
      <c r="Q668" s="1" t="s">
        <v>1577</v>
      </c>
      <c r="R668" s="3">
        <v>25.5</v>
      </c>
      <c r="S668" s="4">
        <v>25.5</v>
      </c>
      <c r="T668" s="11">
        <v>1</v>
      </c>
      <c r="U668" s="11">
        <v>3</v>
      </c>
      <c r="V668" s="11">
        <v>4</v>
      </c>
    </row>
    <row r="669" spans="1:22" x14ac:dyDescent="0.25">
      <c r="A669" s="2" t="s">
        <v>2581</v>
      </c>
      <c r="B669" s="2" t="s">
        <v>2160</v>
      </c>
      <c r="C669" s="2" t="s">
        <v>24</v>
      </c>
      <c r="D669" s="2" t="s">
        <v>25</v>
      </c>
      <c r="E669" s="2" t="s">
        <v>26</v>
      </c>
      <c r="F669" s="2" t="s">
        <v>27</v>
      </c>
      <c r="G669" s="2" t="s">
        <v>28</v>
      </c>
      <c r="H669" s="2" t="s">
        <v>38</v>
      </c>
      <c r="I669" s="6">
        <v>21091616.699999999</v>
      </c>
      <c r="J669" s="2" t="s">
        <v>444</v>
      </c>
      <c r="K669" s="2" t="s">
        <v>122</v>
      </c>
      <c r="L669" s="2" t="s">
        <v>2240</v>
      </c>
      <c r="M669" s="8">
        <v>0</v>
      </c>
      <c r="N669" s="43" t="s">
        <v>316</v>
      </c>
      <c r="O669" s="43" t="s">
        <v>316</v>
      </c>
      <c r="P669" s="43" t="s">
        <v>316</v>
      </c>
      <c r="Q669" s="2" t="s">
        <v>2582</v>
      </c>
      <c r="R669" s="9">
        <v>1.5</v>
      </c>
      <c r="S669" s="10">
        <v>1.5</v>
      </c>
      <c r="T669" s="12">
        <v>25</v>
      </c>
      <c r="U669" s="12">
        <v>75</v>
      </c>
      <c r="V669" s="12">
        <v>100</v>
      </c>
    </row>
    <row r="670" spans="1:22" x14ac:dyDescent="0.25">
      <c r="A670" s="1" t="s">
        <v>2161</v>
      </c>
      <c r="B670" s="1" t="s">
        <v>2162</v>
      </c>
      <c r="C670" s="1" t="s">
        <v>24</v>
      </c>
      <c r="D670" s="1" t="s">
        <v>25</v>
      </c>
      <c r="E670" s="1" t="s">
        <v>26</v>
      </c>
      <c r="F670" s="1" t="s">
        <v>27</v>
      </c>
      <c r="G670" s="1" t="s">
        <v>28</v>
      </c>
      <c r="H670" s="1" t="s">
        <v>29</v>
      </c>
      <c r="I670" s="5">
        <v>1849999.87</v>
      </c>
      <c r="J670" s="1" t="s">
        <v>753</v>
      </c>
      <c r="K670" s="1" t="s">
        <v>40</v>
      </c>
      <c r="L670" s="1" t="s">
        <v>1209</v>
      </c>
      <c r="M670" s="7">
        <v>0</v>
      </c>
      <c r="N670" s="42" t="s">
        <v>316</v>
      </c>
      <c r="O670" s="42" t="s">
        <v>316</v>
      </c>
      <c r="P670" s="42" t="s">
        <v>316</v>
      </c>
      <c r="Q670" s="1" t="s">
        <v>754</v>
      </c>
      <c r="R670" s="3">
        <v>167.03700000000001</v>
      </c>
      <c r="S670" s="4">
        <v>167.04</v>
      </c>
      <c r="T670" s="11">
        <v>2</v>
      </c>
      <c r="U670" s="11">
        <v>6</v>
      </c>
      <c r="V670" s="11">
        <v>8</v>
      </c>
    </row>
    <row r="671" spans="1:22" x14ac:dyDescent="0.25">
      <c r="A671" s="2" t="s">
        <v>2163</v>
      </c>
      <c r="B671" s="2" t="s">
        <v>2164</v>
      </c>
      <c r="C671" s="2" t="s">
        <v>24</v>
      </c>
      <c r="D671" s="2" t="s">
        <v>25</v>
      </c>
      <c r="E671" s="2" t="s">
        <v>26</v>
      </c>
      <c r="F671" s="2" t="s">
        <v>27</v>
      </c>
      <c r="G671" s="2" t="s">
        <v>43</v>
      </c>
      <c r="H671" s="2" t="s">
        <v>29</v>
      </c>
      <c r="I671" s="6">
        <v>63626233.799999997</v>
      </c>
      <c r="J671" s="2" t="s">
        <v>2165</v>
      </c>
      <c r="K671" s="2" t="s">
        <v>80</v>
      </c>
      <c r="L671" s="2" t="s">
        <v>578</v>
      </c>
      <c r="M671" s="8">
        <v>20.5</v>
      </c>
      <c r="N671" s="43">
        <v>46114</v>
      </c>
      <c r="O671" s="43">
        <v>46662</v>
      </c>
      <c r="P671" s="43" t="s">
        <v>316</v>
      </c>
      <c r="Q671" s="2" t="s">
        <v>1114</v>
      </c>
      <c r="R671" s="9">
        <v>25.5</v>
      </c>
      <c r="S671" s="10">
        <v>46</v>
      </c>
      <c r="T671" s="12">
        <v>65</v>
      </c>
      <c r="U671" s="12">
        <v>195</v>
      </c>
      <c r="V671" s="12">
        <v>260</v>
      </c>
    </row>
    <row r="672" spans="1:22" x14ac:dyDescent="0.25">
      <c r="A672" s="1" t="s">
        <v>2166</v>
      </c>
      <c r="B672" s="1" t="s">
        <v>2167</v>
      </c>
      <c r="C672" s="1" t="s">
        <v>24</v>
      </c>
      <c r="D672" s="1" t="s">
        <v>25</v>
      </c>
      <c r="E672" s="1" t="s">
        <v>26</v>
      </c>
      <c r="F672" s="1" t="s">
        <v>27</v>
      </c>
      <c r="G672" s="1" t="s">
        <v>43</v>
      </c>
      <c r="H672" s="1" t="s">
        <v>29</v>
      </c>
      <c r="I672" s="5">
        <v>378006516.91000003</v>
      </c>
      <c r="J672" s="1" t="s">
        <v>2168</v>
      </c>
      <c r="K672" s="1" t="s">
        <v>76</v>
      </c>
      <c r="L672" s="1" t="s">
        <v>1611</v>
      </c>
      <c r="M672" s="7">
        <v>56.51</v>
      </c>
      <c r="N672" s="42" t="s">
        <v>316</v>
      </c>
      <c r="O672" s="42" t="s">
        <v>316</v>
      </c>
      <c r="P672" s="42" t="s">
        <v>316</v>
      </c>
      <c r="Q672" s="1" t="s">
        <v>728</v>
      </c>
      <c r="R672" s="3" t="s">
        <v>2169</v>
      </c>
      <c r="S672" s="4" t="s">
        <v>2170</v>
      </c>
      <c r="T672" s="11">
        <v>331</v>
      </c>
      <c r="U672" s="11">
        <v>993</v>
      </c>
      <c r="V672" s="11">
        <v>1324</v>
      </c>
    </row>
    <row r="673" spans="1:22" x14ac:dyDescent="0.25">
      <c r="A673" s="2" t="s">
        <v>2171</v>
      </c>
      <c r="B673" s="2" t="s">
        <v>2172</v>
      </c>
      <c r="C673" s="2" t="s">
        <v>24</v>
      </c>
      <c r="D673" s="2" t="s">
        <v>25</v>
      </c>
      <c r="E673" s="2" t="s">
        <v>26</v>
      </c>
      <c r="F673" s="2" t="s">
        <v>27</v>
      </c>
      <c r="G673" s="2" t="s">
        <v>28</v>
      </c>
      <c r="H673" s="2" t="s">
        <v>29</v>
      </c>
      <c r="I673" s="6">
        <v>1592803.76</v>
      </c>
      <c r="J673" s="2" t="s">
        <v>1099</v>
      </c>
      <c r="K673" s="2" t="s">
        <v>80</v>
      </c>
      <c r="L673" s="2" t="s">
        <v>32</v>
      </c>
      <c r="M673" s="8">
        <v>0</v>
      </c>
      <c r="N673" s="43">
        <v>46042</v>
      </c>
      <c r="O673" s="43">
        <v>46223</v>
      </c>
      <c r="P673" s="43" t="s">
        <v>316</v>
      </c>
      <c r="Q673" s="2" t="s">
        <v>928</v>
      </c>
      <c r="R673" s="9">
        <v>119.44</v>
      </c>
      <c r="S673" s="10">
        <v>119.44</v>
      </c>
      <c r="T673" s="12">
        <v>1</v>
      </c>
      <c r="U673" s="12">
        <v>3</v>
      </c>
      <c r="V673" s="12">
        <v>4</v>
      </c>
    </row>
    <row r="674" spans="1:22" x14ac:dyDescent="0.25">
      <c r="A674" s="1" t="s">
        <v>2173</v>
      </c>
      <c r="B674" s="1" t="s">
        <v>2174</v>
      </c>
      <c r="C674" s="1" t="s">
        <v>24</v>
      </c>
      <c r="D674" s="1" t="s">
        <v>25</v>
      </c>
      <c r="E674" s="1" t="s">
        <v>26</v>
      </c>
      <c r="F674" s="1" t="s">
        <v>27</v>
      </c>
      <c r="G674" s="1" t="s">
        <v>28</v>
      </c>
      <c r="H674" s="1" t="s">
        <v>29</v>
      </c>
      <c r="I674" s="5">
        <v>25548953.5</v>
      </c>
      <c r="J674" s="1" t="s">
        <v>933</v>
      </c>
      <c r="K674" s="1" t="s">
        <v>80</v>
      </c>
      <c r="L674" s="1" t="s">
        <v>578</v>
      </c>
      <c r="M674" s="7">
        <v>0</v>
      </c>
      <c r="N674" s="42">
        <v>45994</v>
      </c>
      <c r="O674" s="42">
        <v>46359</v>
      </c>
      <c r="P674" s="42" t="s">
        <v>316</v>
      </c>
      <c r="Q674" s="1" t="s">
        <v>928</v>
      </c>
      <c r="R674" s="3" t="s">
        <v>2175</v>
      </c>
      <c r="S674" s="4" t="s">
        <v>2175</v>
      </c>
      <c r="T674" s="11">
        <v>13</v>
      </c>
      <c r="U674" s="11">
        <v>39</v>
      </c>
      <c r="V674" s="11">
        <v>52</v>
      </c>
    </row>
    <row r="675" spans="1:22" x14ac:dyDescent="0.25">
      <c r="A675" s="2" t="s">
        <v>2176</v>
      </c>
      <c r="B675" s="2" t="s">
        <v>2177</v>
      </c>
      <c r="C675" s="2" t="s">
        <v>24</v>
      </c>
      <c r="D675" s="2" t="s">
        <v>25</v>
      </c>
      <c r="E675" s="2" t="s">
        <v>26</v>
      </c>
      <c r="F675" s="2" t="s">
        <v>27</v>
      </c>
      <c r="G675" s="2" t="s">
        <v>28</v>
      </c>
      <c r="H675" s="2" t="s">
        <v>29</v>
      </c>
      <c r="I675" s="6">
        <v>1761666.26</v>
      </c>
      <c r="J675" s="2" t="s">
        <v>1150</v>
      </c>
      <c r="K675" s="2" t="s">
        <v>122</v>
      </c>
      <c r="L675" s="2" t="s">
        <v>578</v>
      </c>
      <c r="M675" s="8">
        <v>0</v>
      </c>
      <c r="N675" s="43">
        <v>45572</v>
      </c>
      <c r="O675" s="43">
        <v>46272</v>
      </c>
      <c r="P675" s="43" t="s">
        <v>316</v>
      </c>
      <c r="Q675" s="2" t="s">
        <v>799</v>
      </c>
      <c r="R675" s="9" t="s">
        <v>2178</v>
      </c>
      <c r="S675" s="10" t="s">
        <v>2178</v>
      </c>
      <c r="T675" s="12">
        <v>1</v>
      </c>
      <c r="U675" s="12">
        <v>3</v>
      </c>
      <c r="V675" s="12">
        <v>4</v>
      </c>
    </row>
    <row r="676" spans="1:22" x14ac:dyDescent="0.25">
      <c r="A676" s="1" t="s">
        <v>2179</v>
      </c>
      <c r="B676" s="1" t="s">
        <v>2180</v>
      </c>
      <c r="C676" s="1" t="s">
        <v>24</v>
      </c>
      <c r="D676" s="1" t="s">
        <v>25</v>
      </c>
      <c r="E676" s="1" t="s">
        <v>26</v>
      </c>
      <c r="F676" s="1" t="s">
        <v>27</v>
      </c>
      <c r="G676" s="1" t="s">
        <v>28</v>
      </c>
      <c r="H676" s="1" t="s">
        <v>29</v>
      </c>
      <c r="I676" s="5">
        <v>2972985.1</v>
      </c>
      <c r="J676" s="1" t="s">
        <v>936</v>
      </c>
      <c r="K676" s="1" t="s">
        <v>80</v>
      </c>
      <c r="L676" s="1" t="s">
        <v>578</v>
      </c>
      <c r="M676" s="7">
        <v>0</v>
      </c>
      <c r="N676" s="42">
        <v>46087</v>
      </c>
      <c r="O676" s="42">
        <v>46393</v>
      </c>
      <c r="P676" s="42" t="s">
        <v>316</v>
      </c>
      <c r="Q676" s="1" t="s">
        <v>1114</v>
      </c>
      <c r="R676" s="3">
        <v>4.0999999999999996</v>
      </c>
      <c r="S676" s="4">
        <v>4.0999999999999996</v>
      </c>
      <c r="T676" s="11">
        <v>3</v>
      </c>
      <c r="U676" s="11">
        <v>9</v>
      </c>
      <c r="V676" s="11">
        <v>12</v>
      </c>
    </row>
    <row r="677" spans="1:22" x14ac:dyDescent="0.25">
      <c r="A677" s="2" t="s">
        <v>2181</v>
      </c>
      <c r="B677" s="2" t="s">
        <v>2182</v>
      </c>
      <c r="C677" s="2" t="s">
        <v>24</v>
      </c>
      <c r="D677" s="2" t="s">
        <v>25</v>
      </c>
      <c r="E677" s="2" t="s">
        <v>26</v>
      </c>
      <c r="F677" s="2" t="s">
        <v>27</v>
      </c>
      <c r="G677" s="2" t="s">
        <v>28</v>
      </c>
      <c r="H677" s="2" t="s">
        <v>29</v>
      </c>
      <c r="I677" s="6">
        <v>1982762.27</v>
      </c>
      <c r="J677" s="2" t="s">
        <v>1095</v>
      </c>
      <c r="K677" s="2" t="s">
        <v>40</v>
      </c>
      <c r="L677" s="2" t="s">
        <v>578</v>
      </c>
      <c r="M677" s="8">
        <v>0</v>
      </c>
      <c r="N677" s="43">
        <v>46095</v>
      </c>
      <c r="O677" s="43">
        <v>46279</v>
      </c>
      <c r="P677" s="43" t="s">
        <v>316</v>
      </c>
      <c r="Q677" s="2" t="s">
        <v>2074</v>
      </c>
      <c r="R677" s="9">
        <v>4.37</v>
      </c>
      <c r="S677" s="10">
        <v>4.37</v>
      </c>
      <c r="T677" s="12">
        <v>1</v>
      </c>
      <c r="U677" s="12">
        <v>3</v>
      </c>
      <c r="V677" s="12">
        <v>4</v>
      </c>
    </row>
    <row r="678" spans="1:22" x14ac:dyDescent="0.25">
      <c r="A678" s="1" t="s">
        <v>2183</v>
      </c>
      <c r="B678" s="1" t="s">
        <v>2184</v>
      </c>
      <c r="C678" s="1" t="s">
        <v>24</v>
      </c>
      <c r="D678" s="1" t="s">
        <v>25</v>
      </c>
      <c r="E678" s="1" t="s">
        <v>26</v>
      </c>
      <c r="F678" s="1" t="s">
        <v>27</v>
      </c>
      <c r="G678" s="1" t="s">
        <v>28</v>
      </c>
      <c r="H678" s="1" t="s">
        <v>29</v>
      </c>
      <c r="I678" s="5">
        <v>3363344.17</v>
      </c>
      <c r="J678" s="1" t="s">
        <v>2185</v>
      </c>
      <c r="K678" s="1" t="s">
        <v>235</v>
      </c>
      <c r="L678" s="1" t="s">
        <v>578</v>
      </c>
      <c r="M678" s="7">
        <v>0</v>
      </c>
      <c r="N678" s="42">
        <v>46101</v>
      </c>
      <c r="O678" s="42">
        <v>46346</v>
      </c>
      <c r="P678" s="42" t="s">
        <v>316</v>
      </c>
      <c r="Q678" s="1" t="s">
        <v>2187</v>
      </c>
      <c r="R678" s="3">
        <v>5.78</v>
      </c>
      <c r="S678" s="4">
        <v>5.78</v>
      </c>
      <c r="T678" s="11">
        <v>2</v>
      </c>
      <c r="U678" s="11">
        <v>6</v>
      </c>
      <c r="V678" s="11">
        <v>8</v>
      </c>
    </row>
    <row r="679" spans="1:22" x14ac:dyDescent="0.25">
      <c r="A679" s="2" t="s">
        <v>2188</v>
      </c>
      <c r="B679" s="2" t="s">
        <v>2189</v>
      </c>
      <c r="C679" s="2" t="s">
        <v>24</v>
      </c>
      <c r="D679" s="2" t="s">
        <v>25</v>
      </c>
      <c r="E679" s="2" t="s">
        <v>26</v>
      </c>
      <c r="F679" s="2" t="s">
        <v>27</v>
      </c>
      <c r="G679" s="2" t="s">
        <v>1078</v>
      </c>
      <c r="H679" s="2" t="s">
        <v>29</v>
      </c>
      <c r="I679" s="6">
        <v>795943.9</v>
      </c>
      <c r="J679" s="2" t="s">
        <v>2190</v>
      </c>
      <c r="K679" s="2" t="s">
        <v>97</v>
      </c>
      <c r="L679" s="2" t="s">
        <v>578</v>
      </c>
      <c r="M679" s="8">
        <v>0</v>
      </c>
      <c r="N679" s="43">
        <v>46106</v>
      </c>
      <c r="O679" s="43">
        <v>46351</v>
      </c>
      <c r="P679" s="43" t="s">
        <v>316</v>
      </c>
      <c r="Q679" s="2" t="s">
        <v>2191</v>
      </c>
      <c r="R679" s="9">
        <v>10.19</v>
      </c>
      <c r="S679" s="10">
        <v>10.19</v>
      </c>
      <c r="T679" s="12">
        <v>1</v>
      </c>
      <c r="U679" s="12">
        <v>3</v>
      </c>
      <c r="V679" s="12">
        <v>4</v>
      </c>
    </row>
    <row r="680" spans="1:22" x14ac:dyDescent="0.25">
      <c r="A680" s="1" t="s">
        <v>2583</v>
      </c>
      <c r="B680" s="1" t="s">
        <v>2584</v>
      </c>
      <c r="C680" s="1" t="s">
        <v>24</v>
      </c>
      <c r="D680" s="1" t="s">
        <v>25</v>
      </c>
      <c r="E680" s="1" t="s">
        <v>26</v>
      </c>
      <c r="F680" s="1" t="s">
        <v>27</v>
      </c>
      <c r="G680" s="1" t="s">
        <v>37</v>
      </c>
      <c r="H680" s="1" t="s">
        <v>38</v>
      </c>
      <c r="I680" s="5">
        <v>5915680.9199999999</v>
      </c>
      <c r="J680" s="1" t="s">
        <v>1147</v>
      </c>
      <c r="K680" s="1" t="s">
        <v>122</v>
      </c>
      <c r="L680" s="1" t="s">
        <v>578</v>
      </c>
      <c r="M680" s="7">
        <v>5.4</v>
      </c>
      <c r="N680" s="42">
        <v>46147</v>
      </c>
      <c r="O680" s="42">
        <v>46392</v>
      </c>
      <c r="P680" s="42" t="s">
        <v>316</v>
      </c>
      <c r="Q680" s="1" t="s">
        <v>2585</v>
      </c>
      <c r="R680" s="3">
        <v>0</v>
      </c>
      <c r="S680" s="4">
        <v>5.4</v>
      </c>
      <c r="T680" s="11">
        <v>32</v>
      </c>
      <c r="U680" s="11">
        <v>95</v>
      </c>
      <c r="V680" s="11">
        <v>99</v>
      </c>
    </row>
    <row r="681" spans="1:22" x14ac:dyDescent="0.25">
      <c r="A681" s="2" t="s">
        <v>2192</v>
      </c>
      <c r="B681" s="2" t="s">
        <v>2193</v>
      </c>
      <c r="C681" s="2" t="s">
        <v>24</v>
      </c>
      <c r="D681" s="2" t="s">
        <v>25</v>
      </c>
      <c r="E681" s="2" t="s">
        <v>26</v>
      </c>
      <c r="F681" s="2" t="s">
        <v>27</v>
      </c>
      <c r="G681" s="2" t="s">
        <v>28</v>
      </c>
      <c r="H681" s="2" t="s">
        <v>29</v>
      </c>
      <c r="I681" s="6">
        <v>1341990</v>
      </c>
      <c r="J681" s="2" t="s">
        <v>71</v>
      </c>
      <c r="K681" s="2" t="s">
        <v>72</v>
      </c>
      <c r="L681" s="2" t="s">
        <v>578</v>
      </c>
      <c r="M681" s="8">
        <v>0</v>
      </c>
      <c r="N681" s="43">
        <v>46147</v>
      </c>
      <c r="O681" s="43">
        <v>46331</v>
      </c>
      <c r="P681" s="43" t="s">
        <v>316</v>
      </c>
      <c r="Q681" s="2" t="s">
        <v>954</v>
      </c>
      <c r="R681" s="9">
        <v>153.5</v>
      </c>
      <c r="S681" s="10">
        <v>153.5</v>
      </c>
      <c r="T681" s="12">
        <v>1</v>
      </c>
      <c r="U681" s="12">
        <v>3</v>
      </c>
      <c r="V681" s="12">
        <v>4</v>
      </c>
    </row>
    <row r="682" spans="1:22" x14ac:dyDescent="0.25">
      <c r="A682" s="1" t="s">
        <v>2194</v>
      </c>
      <c r="B682" s="1" t="s">
        <v>2195</v>
      </c>
      <c r="C682" s="1" t="s">
        <v>24</v>
      </c>
      <c r="D682" s="1" t="s">
        <v>25</v>
      </c>
      <c r="E682" s="1" t="s">
        <v>26</v>
      </c>
      <c r="F682" s="1" t="s">
        <v>27</v>
      </c>
      <c r="G682" s="1" t="s">
        <v>28</v>
      </c>
      <c r="H682" s="1" t="s">
        <v>29</v>
      </c>
      <c r="I682" s="5">
        <v>366000</v>
      </c>
      <c r="J682" s="1" t="s">
        <v>2196</v>
      </c>
      <c r="K682" s="1" t="s">
        <v>76</v>
      </c>
      <c r="L682" s="1" t="s">
        <v>578</v>
      </c>
      <c r="M682" s="7">
        <v>0</v>
      </c>
      <c r="N682" s="42">
        <v>46147</v>
      </c>
      <c r="O682" s="42">
        <v>46512</v>
      </c>
      <c r="P682" s="42" t="s">
        <v>316</v>
      </c>
      <c r="Q682" s="1" t="s">
        <v>2197</v>
      </c>
      <c r="R682" s="3">
        <v>6.8</v>
      </c>
      <c r="S682" s="4">
        <v>6.8</v>
      </c>
      <c r="T682" s="11">
        <v>1</v>
      </c>
      <c r="U682" s="11">
        <v>3</v>
      </c>
      <c r="V682" s="11">
        <v>4</v>
      </c>
    </row>
    <row r="683" spans="1:22" ht="18" customHeight="1" x14ac:dyDescent="0.25">
      <c r="A683" s="2" t="s">
        <v>2198</v>
      </c>
      <c r="B683" s="2" t="s">
        <v>2199</v>
      </c>
      <c r="C683" s="2" t="s">
        <v>24</v>
      </c>
      <c r="D683" s="2" t="s">
        <v>25</v>
      </c>
      <c r="E683" s="2" t="s">
        <v>26</v>
      </c>
      <c r="F683" s="2" t="s">
        <v>27</v>
      </c>
      <c r="G683" s="2" t="s">
        <v>28</v>
      </c>
      <c r="H683" s="2" t="s">
        <v>29</v>
      </c>
      <c r="I683" s="6">
        <v>18600000</v>
      </c>
      <c r="J683" s="2" t="s">
        <v>210</v>
      </c>
      <c r="K683" s="2" t="s">
        <v>87</v>
      </c>
      <c r="L683" s="2" t="s">
        <v>578</v>
      </c>
      <c r="M683" s="8">
        <v>0.71199999999999997</v>
      </c>
      <c r="N683" s="43">
        <v>46147</v>
      </c>
      <c r="O683" s="43">
        <v>46512</v>
      </c>
      <c r="P683" s="43" t="s">
        <v>316</v>
      </c>
      <c r="Q683" s="2" t="s">
        <v>764</v>
      </c>
      <c r="R683" s="40" t="s">
        <v>2200</v>
      </c>
      <c r="S683" s="39" t="s">
        <v>2201</v>
      </c>
      <c r="T683" s="12">
        <v>4</v>
      </c>
      <c r="U683" s="12">
        <v>12</v>
      </c>
      <c r="V683" s="12">
        <v>16</v>
      </c>
    </row>
    <row r="684" spans="1:22" x14ac:dyDescent="0.25">
      <c r="A684" s="1" t="s">
        <v>2202</v>
      </c>
      <c r="B684" s="1" t="s">
        <v>2203</v>
      </c>
      <c r="C684" s="1" t="s">
        <v>24</v>
      </c>
      <c r="D684" s="1" t="s">
        <v>25</v>
      </c>
      <c r="E684" s="1" t="s">
        <v>26</v>
      </c>
      <c r="F684" s="1" t="s">
        <v>27</v>
      </c>
      <c r="G684" s="1" t="s">
        <v>28</v>
      </c>
      <c r="H684" s="1" t="s">
        <v>29</v>
      </c>
      <c r="I684" s="5">
        <v>3997899.08</v>
      </c>
      <c r="J684" s="1" t="s">
        <v>1113</v>
      </c>
      <c r="K684" s="1" t="s">
        <v>80</v>
      </c>
      <c r="L684" s="1" t="s">
        <v>578</v>
      </c>
      <c r="M684" s="7">
        <v>0</v>
      </c>
      <c r="N684" s="42">
        <v>46156</v>
      </c>
      <c r="O684" s="42">
        <v>46401</v>
      </c>
      <c r="P684" s="42" t="s">
        <v>316</v>
      </c>
      <c r="Q684" s="1" t="s">
        <v>1075</v>
      </c>
      <c r="R684" s="3">
        <v>175.5</v>
      </c>
      <c r="S684" s="4">
        <v>175.5</v>
      </c>
      <c r="T684" s="11">
        <v>3</v>
      </c>
      <c r="U684" s="11">
        <v>9</v>
      </c>
      <c r="V684" s="11">
        <v>11</v>
      </c>
    </row>
    <row r="685" spans="1:22" x14ac:dyDescent="0.25">
      <c r="A685" s="2" t="s">
        <v>2204</v>
      </c>
      <c r="B685" s="2" t="s">
        <v>2205</v>
      </c>
      <c r="C685" s="2" t="s">
        <v>24</v>
      </c>
      <c r="D685" s="2" t="s">
        <v>25</v>
      </c>
      <c r="E685" s="2" t="s">
        <v>26</v>
      </c>
      <c r="F685" s="2" t="s">
        <v>27</v>
      </c>
      <c r="G685" s="2" t="s">
        <v>28</v>
      </c>
      <c r="H685" s="2" t="s">
        <v>29</v>
      </c>
      <c r="I685" s="6">
        <v>1158420.76</v>
      </c>
      <c r="J685" s="2" t="s">
        <v>933</v>
      </c>
      <c r="K685" s="2" t="s">
        <v>80</v>
      </c>
      <c r="L685" s="2" t="s">
        <v>578</v>
      </c>
      <c r="M685" s="8">
        <v>0</v>
      </c>
      <c r="N685" s="43">
        <v>46147</v>
      </c>
      <c r="O685" s="43">
        <v>46331</v>
      </c>
      <c r="P685" s="43" t="s">
        <v>316</v>
      </c>
      <c r="Q685" s="2" t="s">
        <v>928</v>
      </c>
      <c r="R685" s="9">
        <v>55.29</v>
      </c>
      <c r="S685" s="10">
        <v>55.29</v>
      </c>
      <c r="T685" s="12">
        <v>1</v>
      </c>
      <c r="U685" s="12">
        <v>3</v>
      </c>
      <c r="V685" s="12">
        <v>4</v>
      </c>
    </row>
    <row r="686" spans="1:22" x14ac:dyDescent="0.25">
      <c r="A686" s="1" t="s">
        <v>2206</v>
      </c>
      <c r="B686" s="1" t="s">
        <v>2207</v>
      </c>
      <c r="C686" s="1" t="s">
        <v>24</v>
      </c>
      <c r="D686" s="1" t="s">
        <v>25</v>
      </c>
      <c r="E686" s="1" t="s">
        <v>26</v>
      </c>
      <c r="F686" s="1" t="s">
        <v>27</v>
      </c>
      <c r="G686" s="1" t="s">
        <v>1078</v>
      </c>
      <c r="H686" s="1" t="s">
        <v>29</v>
      </c>
      <c r="I686" s="5">
        <v>4850000</v>
      </c>
      <c r="J686" s="1" t="s">
        <v>2208</v>
      </c>
      <c r="K686" s="1" t="s">
        <v>76</v>
      </c>
      <c r="L686" s="1" t="s">
        <v>578</v>
      </c>
      <c r="M686" s="7">
        <v>0</v>
      </c>
      <c r="N686" s="42">
        <v>46154</v>
      </c>
      <c r="O686" s="42">
        <v>46338</v>
      </c>
      <c r="P686" s="42" t="s">
        <v>316</v>
      </c>
      <c r="Q686" s="1" t="s">
        <v>1798</v>
      </c>
      <c r="R686" s="3">
        <v>0.55000000000000004</v>
      </c>
      <c r="S686" s="4">
        <v>0.55000000000000004</v>
      </c>
      <c r="T686" s="11">
        <v>5</v>
      </c>
      <c r="U686" s="11">
        <v>15</v>
      </c>
      <c r="V686" s="11">
        <v>20</v>
      </c>
    </row>
    <row r="687" spans="1:22" x14ac:dyDescent="0.25">
      <c r="A687" s="2" t="s">
        <v>2209</v>
      </c>
      <c r="B687" s="2" t="s">
        <v>2210</v>
      </c>
      <c r="C687" s="2" t="s">
        <v>24</v>
      </c>
      <c r="D687" s="2" t="s">
        <v>25</v>
      </c>
      <c r="E687" s="2" t="s">
        <v>26</v>
      </c>
      <c r="F687" s="2" t="s">
        <v>27</v>
      </c>
      <c r="G687" s="2" t="s">
        <v>28</v>
      </c>
      <c r="H687" s="2" t="s">
        <v>29</v>
      </c>
      <c r="I687" s="6">
        <v>425000</v>
      </c>
      <c r="J687" s="2" t="s">
        <v>2008</v>
      </c>
      <c r="K687" s="2" t="s">
        <v>40</v>
      </c>
      <c r="L687" s="2" t="s">
        <v>578</v>
      </c>
      <c r="M687" s="8">
        <v>0</v>
      </c>
      <c r="N687" s="43">
        <v>46153</v>
      </c>
      <c r="O687" s="43">
        <v>46457</v>
      </c>
      <c r="P687" s="43" t="s">
        <v>316</v>
      </c>
      <c r="Q687" s="2" t="s">
        <v>764</v>
      </c>
      <c r="R687" s="9">
        <v>44.45</v>
      </c>
      <c r="S687" s="10">
        <v>44.45</v>
      </c>
      <c r="T687" s="12">
        <v>1</v>
      </c>
      <c r="U687" s="12">
        <v>3</v>
      </c>
      <c r="V687" s="12">
        <v>4</v>
      </c>
    </row>
    <row r="688" spans="1:22" x14ac:dyDescent="0.25">
      <c r="A688" s="1" t="s">
        <v>2211</v>
      </c>
      <c r="B688" s="1" t="s">
        <v>2212</v>
      </c>
      <c r="C688" s="1" t="s">
        <v>24</v>
      </c>
      <c r="D688" s="1" t="s">
        <v>25</v>
      </c>
      <c r="E688" s="1" t="s">
        <v>26</v>
      </c>
      <c r="F688" s="1" t="s">
        <v>27</v>
      </c>
      <c r="G688" s="1" t="s">
        <v>1078</v>
      </c>
      <c r="H688" s="1" t="s">
        <v>29</v>
      </c>
      <c r="I688" s="5">
        <v>5853251</v>
      </c>
      <c r="J688" s="1" t="s">
        <v>1382</v>
      </c>
      <c r="K688" s="1" t="s">
        <v>105</v>
      </c>
      <c r="L688" s="1" t="s">
        <v>578</v>
      </c>
      <c r="M688" s="7">
        <v>0</v>
      </c>
      <c r="N688" s="42">
        <v>46147</v>
      </c>
      <c r="O688" s="42">
        <v>46512</v>
      </c>
      <c r="P688" s="42" t="s">
        <v>316</v>
      </c>
      <c r="Q688" s="1" t="s">
        <v>1916</v>
      </c>
      <c r="R688" s="3" t="s">
        <v>2213</v>
      </c>
      <c r="S688" s="4" t="s">
        <v>2213</v>
      </c>
      <c r="T688" s="11">
        <v>7</v>
      </c>
      <c r="U688" s="11">
        <v>21</v>
      </c>
      <c r="V688" s="11">
        <v>27</v>
      </c>
    </row>
    <row r="689" spans="1:22" x14ac:dyDescent="0.25">
      <c r="A689" s="2" t="s">
        <v>2214</v>
      </c>
      <c r="B689" s="2" t="s">
        <v>2215</v>
      </c>
      <c r="C689" s="2" t="s">
        <v>24</v>
      </c>
      <c r="D689" s="2" t="s">
        <v>25</v>
      </c>
      <c r="E689" s="2" t="s">
        <v>26</v>
      </c>
      <c r="F689" s="2" t="s">
        <v>27</v>
      </c>
      <c r="G689" s="2" t="s">
        <v>1078</v>
      </c>
      <c r="H689" s="2" t="s">
        <v>29</v>
      </c>
      <c r="I689" s="6">
        <v>3699999.89</v>
      </c>
      <c r="J689" s="2" t="s">
        <v>2216</v>
      </c>
      <c r="K689" s="2" t="s">
        <v>49</v>
      </c>
      <c r="L689" s="2" t="s">
        <v>578</v>
      </c>
      <c r="M689" s="8">
        <v>0</v>
      </c>
      <c r="N689" s="43">
        <v>46147</v>
      </c>
      <c r="O689" s="43">
        <v>46331</v>
      </c>
      <c r="P689" s="43" t="s">
        <v>316</v>
      </c>
      <c r="Q689" s="2" t="s">
        <v>1213</v>
      </c>
      <c r="R689" s="9">
        <v>106</v>
      </c>
      <c r="S689" s="10">
        <v>106</v>
      </c>
      <c r="T689" s="12">
        <v>3</v>
      </c>
      <c r="U689" s="12">
        <v>9</v>
      </c>
      <c r="V689" s="12">
        <v>12</v>
      </c>
    </row>
    <row r="690" spans="1:22" x14ac:dyDescent="0.25">
      <c r="A690" s="1" t="s">
        <v>2217</v>
      </c>
      <c r="B690" s="1" t="s">
        <v>2218</v>
      </c>
      <c r="C690" s="1" t="s">
        <v>24</v>
      </c>
      <c r="D690" s="1" t="s">
        <v>25</v>
      </c>
      <c r="E690" s="1" t="s">
        <v>26</v>
      </c>
      <c r="F690" s="1" t="s">
        <v>27</v>
      </c>
      <c r="G690" s="1" t="s">
        <v>1078</v>
      </c>
      <c r="H690" s="1" t="s">
        <v>29</v>
      </c>
      <c r="I690" s="5">
        <v>616910.44999999995</v>
      </c>
      <c r="J690" s="1" t="s">
        <v>581</v>
      </c>
      <c r="K690" s="1" t="s">
        <v>105</v>
      </c>
      <c r="L690" s="1" t="s">
        <v>578</v>
      </c>
      <c r="M690" s="7">
        <v>1</v>
      </c>
      <c r="N690" s="42">
        <v>46147</v>
      </c>
      <c r="O690" s="42">
        <v>46331</v>
      </c>
      <c r="P690" s="42" t="s">
        <v>316</v>
      </c>
      <c r="Q690" s="1" t="s">
        <v>724</v>
      </c>
      <c r="R690" s="3">
        <v>182</v>
      </c>
      <c r="S690" s="4">
        <v>183</v>
      </c>
      <c r="T690" s="11">
        <v>3</v>
      </c>
      <c r="U690" s="11">
        <v>9</v>
      </c>
      <c r="V690" s="11">
        <v>12</v>
      </c>
    </row>
    <row r="691" spans="1:22" x14ac:dyDescent="0.25">
      <c r="A691" s="2" t="s">
        <v>2219</v>
      </c>
      <c r="B691" s="2" t="s">
        <v>2220</v>
      </c>
      <c r="C691" s="2" t="s">
        <v>24</v>
      </c>
      <c r="D691" s="2" t="s">
        <v>25</v>
      </c>
      <c r="E691" s="2" t="s">
        <v>26</v>
      </c>
      <c r="F691" s="2" t="s">
        <v>27</v>
      </c>
      <c r="G691" s="2" t="s">
        <v>28</v>
      </c>
      <c r="H691" s="2" t="s">
        <v>29</v>
      </c>
      <c r="I691" s="6">
        <v>624830.23</v>
      </c>
      <c r="J691" s="2" t="s">
        <v>494</v>
      </c>
      <c r="K691" s="2" t="s">
        <v>305</v>
      </c>
      <c r="L691" s="2" t="s">
        <v>578</v>
      </c>
      <c r="M691" s="8">
        <v>0</v>
      </c>
      <c r="N691" s="43">
        <v>46147</v>
      </c>
      <c r="O691" s="43">
        <v>46270</v>
      </c>
      <c r="P691" s="43" t="s">
        <v>316</v>
      </c>
      <c r="Q691" s="2" t="s">
        <v>1711</v>
      </c>
      <c r="R691" s="9">
        <v>68</v>
      </c>
      <c r="S691" s="10">
        <v>68</v>
      </c>
      <c r="T691" s="12">
        <v>1</v>
      </c>
      <c r="U691" s="12">
        <v>3</v>
      </c>
      <c r="V691" s="12">
        <v>4</v>
      </c>
    </row>
    <row r="692" spans="1:22" x14ac:dyDescent="0.25">
      <c r="A692" s="1" t="s">
        <v>2221</v>
      </c>
      <c r="B692" s="1" t="s">
        <v>2222</v>
      </c>
      <c r="C692" s="1" t="s">
        <v>24</v>
      </c>
      <c r="D692" s="1" t="s">
        <v>25</v>
      </c>
      <c r="E692" s="1" t="s">
        <v>26</v>
      </c>
      <c r="F692" s="1" t="s">
        <v>27</v>
      </c>
      <c r="G692" s="1" t="s">
        <v>28</v>
      </c>
      <c r="H692" s="1" t="s">
        <v>29</v>
      </c>
      <c r="I692" s="5">
        <v>3690000</v>
      </c>
      <c r="J692" s="1" t="s">
        <v>143</v>
      </c>
      <c r="K692" s="1" t="s">
        <v>40</v>
      </c>
      <c r="L692" s="1" t="s">
        <v>578</v>
      </c>
      <c r="M692" s="7">
        <v>0</v>
      </c>
      <c r="N692" s="42">
        <v>46141</v>
      </c>
      <c r="O692" s="42">
        <v>46324</v>
      </c>
      <c r="P692" s="42" t="s">
        <v>316</v>
      </c>
      <c r="Q692" s="1" t="s">
        <v>758</v>
      </c>
      <c r="R692" s="3">
        <v>39.950000000000003</v>
      </c>
      <c r="S692" s="4">
        <v>39.950000000000003</v>
      </c>
      <c r="T692" s="11">
        <v>2</v>
      </c>
      <c r="U692" s="11">
        <v>6</v>
      </c>
      <c r="V692" s="11">
        <v>8</v>
      </c>
    </row>
    <row r="693" spans="1:22" x14ac:dyDescent="0.25">
      <c r="A693" s="2" t="s">
        <v>2223</v>
      </c>
      <c r="B693" s="2" t="s">
        <v>2224</v>
      </c>
      <c r="C693" s="2" t="s">
        <v>24</v>
      </c>
      <c r="D693" s="2" t="s">
        <v>25</v>
      </c>
      <c r="E693" s="2" t="s">
        <v>26</v>
      </c>
      <c r="F693" s="2" t="s">
        <v>27</v>
      </c>
      <c r="G693" s="2" t="s">
        <v>28</v>
      </c>
      <c r="H693" s="2" t="s">
        <v>29</v>
      </c>
      <c r="I693" s="6">
        <v>434000</v>
      </c>
      <c r="J693" s="2" t="s">
        <v>2008</v>
      </c>
      <c r="K693" s="2" t="s">
        <v>40</v>
      </c>
      <c r="L693" s="2" t="s">
        <v>578</v>
      </c>
      <c r="M693" s="8">
        <v>0</v>
      </c>
      <c r="N693" s="43">
        <v>46183</v>
      </c>
      <c r="O693" s="43">
        <v>46275</v>
      </c>
      <c r="P693" s="43" t="s">
        <v>316</v>
      </c>
      <c r="Q693" s="2" t="s">
        <v>764</v>
      </c>
      <c r="R693" s="9">
        <v>38.5</v>
      </c>
      <c r="S693" s="10">
        <v>38.5</v>
      </c>
      <c r="T693" s="12">
        <v>1</v>
      </c>
      <c r="U693" s="12">
        <v>3</v>
      </c>
      <c r="V693" s="12">
        <v>4</v>
      </c>
    </row>
    <row r="694" spans="1:22" x14ac:dyDescent="0.25">
      <c r="A694" s="1" t="s">
        <v>2225</v>
      </c>
      <c r="B694" s="1" t="s">
        <v>2226</v>
      </c>
      <c r="C694" s="1" t="s">
        <v>24</v>
      </c>
      <c r="D694" s="1" t="s">
        <v>25</v>
      </c>
      <c r="E694" s="1" t="s">
        <v>26</v>
      </c>
      <c r="F694" s="1" t="s">
        <v>27</v>
      </c>
      <c r="G694" s="1" t="s">
        <v>28</v>
      </c>
      <c r="H694" s="1" t="s">
        <v>29</v>
      </c>
      <c r="I694" s="5">
        <v>1222000</v>
      </c>
      <c r="J694" s="1" t="s">
        <v>155</v>
      </c>
      <c r="K694" s="1" t="s">
        <v>72</v>
      </c>
      <c r="L694" s="1" t="s">
        <v>578</v>
      </c>
      <c r="M694" s="7">
        <v>0</v>
      </c>
      <c r="N694" s="42">
        <v>46137</v>
      </c>
      <c r="O694" s="42">
        <v>46320</v>
      </c>
      <c r="P694" s="42" t="s">
        <v>316</v>
      </c>
      <c r="Q694" s="1" t="s">
        <v>2227</v>
      </c>
      <c r="R694" s="3">
        <v>14.4</v>
      </c>
      <c r="S694" s="4">
        <v>14.4</v>
      </c>
      <c r="T694" s="11">
        <v>1</v>
      </c>
      <c r="U694" s="11">
        <v>3</v>
      </c>
      <c r="V694" s="11">
        <v>4</v>
      </c>
    </row>
    <row r="695" spans="1:22" x14ac:dyDescent="0.25">
      <c r="A695" s="2" t="s">
        <v>2228</v>
      </c>
      <c r="B695" s="2" t="s">
        <v>2229</v>
      </c>
      <c r="C695" s="2" t="s">
        <v>24</v>
      </c>
      <c r="D695" s="2" t="s">
        <v>25</v>
      </c>
      <c r="E695" s="2" t="s">
        <v>26</v>
      </c>
      <c r="F695" s="2" t="s">
        <v>27</v>
      </c>
      <c r="G695" s="2" t="s">
        <v>28</v>
      </c>
      <c r="H695" s="2" t="s">
        <v>29</v>
      </c>
      <c r="I695" s="6">
        <v>2017082.2</v>
      </c>
      <c r="J695" s="2" t="s">
        <v>2230</v>
      </c>
      <c r="K695" s="2" t="s">
        <v>305</v>
      </c>
      <c r="L695" s="2" t="s">
        <v>578</v>
      </c>
      <c r="M695" s="8">
        <v>0</v>
      </c>
      <c r="N695" s="43">
        <v>46195</v>
      </c>
      <c r="O695" s="43">
        <v>46348</v>
      </c>
      <c r="P695" s="43" t="s">
        <v>316</v>
      </c>
      <c r="Q695" s="2" t="s">
        <v>1069</v>
      </c>
      <c r="R695" s="9">
        <v>77.05</v>
      </c>
      <c r="S695" s="10">
        <v>77.05</v>
      </c>
      <c r="T695" s="12">
        <v>1</v>
      </c>
      <c r="U695" s="12">
        <v>3</v>
      </c>
      <c r="V695" s="12">
        <v>4</v>
      </c>
    </row>
    <row r="696" spans="1:22" x14ac:dyDescent="0.25">
      <c r="A696" s="1" t="s">
        <v>2231</v>
      </c>
      <c r="B696" s="1" t="s">
        <v>2253</v>
      </c>
      <c r="C696" s="1" t="s">
        <v>24</v>
      </c>
      <c r="D696" s="1" t="s">
        <v>25</v>
      </c>
      <c r="E696" s="1" t="s">
        <v>26</v>
      </c>
      <c r="F696" s="1" t="s">
        <v>27</v>
      </c>
      <c r="G696" s="1" t="s">
        <v>37</v>
      </c>
      <c r="H696" s="1" t="s">
        <v>38</v>
      </c>
      <c r="I696" s="5">
        <v>9950302.8000000007</v>
      </c>
      <c r="J696" s="1" t="s">
        <v>2232</v>
      </c>
      <c r="K696" s="1" t="s">
        <v>235</v>
      </c>
      <c r="L696" s="1" t="s">
        <v>578</v>
      </c>
      <c r="M696" s="7">
        <v>7.5179999999999998</v>
      </c>
      <c r="N696" s="42">
        <v>46198</v>
      </c>
      <c r="O696" s="42">
        <v>46563</v>
      </c>
      <c r="P696" s="42" t="s">
        <v>316</v>
      </c>
      <c r="Q696" s="1" t="s">
        <v>2233</v>
      </c>
      <c r="R696" s="3" t="s">
        <v>2234</v>
      </c>
      <c r="S696" s="4" t="s">
        <v>2235</v>
      </c>
      <c r="T696" s="11">
        <v>83</v>
      </c>
      <c r="U696" s="11">
        <v>248</v>
      </c>
      <c r="V696" s="11">
        <v>331</v>
      </c>
    </row>
    <row r="697" spans="1:22" x14ac:dyDescent="0.25">
      <c r="A697" s="2" t="s">
        <v>2238</v>
      </c>
      <c r="B697" s="2" t="s">
        <v>2239</v>
      </c>
      <c r="C697" s="2" t="s">
        <v>24</v>
      </c>
      <c r="D697" s="2" t="s">
        <v>25</v>
      </c>
      <c r="E697" s="2" t="s">
        <v>26</v>
      </c>
      <c r="F697" s="2" t="s">
        <v>27</v>
      </c>
      <c r="G697" s="2" t="s">
        <v>28</v>
      </c>
      <c r="H697" s="2" t="s">
        <v>29</v>
      </c>
      <c r="I697" s="6">
        <v>5316008.7</v>
      </c>
      <c r="J697" s="2" t="s">
        <v>1113</v>
      </c>
      <c r="K697" s="2" t="s">
        <v>80</v>
      </c>
      <c r="L697" s="2" t="s">
        <v>2240</v>
      </c>
      <c r="M697" s="8">
        <v>0</v>
      </c>
      <c r="N697" s="43">
        <v>46205</v>
      </c>
      <c r="O697" s="43">
        <v>46509</v>
      </c>
      <c r="P697" s="43" t="s">
        <v>316</v>
      </c>
      <c r="Q697" s="2" t="s">
        <v>1075</v>
      </c>
      <c r="R697" s="9">
        <v>174.95</v>
      </c>
      <c r="S697" s="10">
        <v>174.95</v>
      </c>
      <c r="T697" s="12">
        <v>4</v>
      </c>
      <c r="U697" s="12">
        <v>11</v>
      </c>
      <c r="V697" s="12">
        <v>15</v>
      </c>
    </row>
    <row r="698" spans="1:22" x14ac:dyDescent="0.25">
      <c r="A698" s="1" t="s">
        <v>2236</v>
      </c>
      <c r="B698" s="1" t="s">
        <v>2237</v>
      </c>
      <c r="C698" s="1" t="s">
        <v>24</v>
      </c>
      <c r="D698" s="1" t="s">
        <v>25</v>
      </c>
      <c r="E698" s="1" t="s">
        <v>26</v>
      </c>
      <c r="F698" s="1" t="s">
        <v>27</v>
      </c>
      <c r="G698" s="1" t="s">
        <v>28</v>
      </c>
      <c r="H698" s="1" t="s">
        <v>29</v>
      </c>
      <c r="I698" s="5">
        <v>2818000</v>
      </c>
      <c r="J698" s="1" t="s">
        <v>1546</v>
      </c>
      <c r="K698" s="1" t="s">
        <v>105</v>
      </c>
      <c r="L698" s="1" t="s">
        <v>578</v>
      </c>
      <c r="M698" s="7">
        <v>0</v>
      </c>
      <c r="N698" s="42">
        <v>46198</v>
      </c>
      <c r="O698" s="42">
        <v>46381</v>
      </c>
      <c r="P698" s="42" t="s">
        <v>316</v>
      </c>
      <c r="Q698" s="1" t="s">
        <v>1587</v>
      </c>
      <c r="R698" s="3">
        <v>580</v>
      </c>
      <c r="S698" s="4">
        <v>580</v>
      </c>
      <c r="T698" s="11">
        <v>1</v>
      </c>
      <c r="U698" s="11">
        <v>4</v>
      </c>
      <c r="V698" s="11">
        <v>5</v>
      </c>
    </row>
    <row r="699" spans="1:22" x14ac:dyDescent="0.25">
      <c r="A699" s="2" t="s">
        <v>2241</v>
      </c>
      <c r="B699" s="2" t="s">
        <v>2242</v>
      </c>
      <c r="C699" s="2" t="s">
        <v>24</v>
      </c>
      <c r="D699" s="2" t="s">
        <v>25</v>
      </c>
      <c r="E699" s="2" t="s">
        <v>26</v>
      </c>
      <c r="F699" s="2" t="s">
        <v>27</v>
      </c>
      <c r="G699" s="2" t="s">
        <v>28</v>
      </c>
      <c r="H699" s="2" t="s">
        <v>29</v>
      </c>
      <c r="I699" s="6">
        <v>2884409.74</v>
      </c>
      <c r="J699" s="2" t="s">
        <v>2243</v>
      </c>
      <c r="K699" s="2" t="s">
        <v>87</v>
      </c>
      <c r="L699" s="2" t="s">
        <v>2240</v>
      </c>
      <c r="M699" s="8">
        <v>0</v>
      </c>
      <c r="N699" s="43">
        <v>46206</v>
      </c>
      <c r="O699" s="43">
        <v>46390</v>
      </c>
      <c r="P699" s="43" t="s">
        <v>316</v>
      </c>
      <c r="Q699" s="2" t="s">
        <v>1903</v>
      </c>
      <c r="R699" s="9">
        <v>457.178</v>
      </c>
      <c r="S699" s="10">
        <v>457.178</v>
      </c>
      <c r="T699" s="12" t="s">
        <v>316</v>
      </c>
      <c r="U699" s="12" t="s">
        <v>316</v>
      </c>
      <c r="V699" s="12" t="s">
        <v>316</v>
      </c>
    </row>
    <row r="700" spans="1:22" x14ac:dyDescent="0.25">
      <c r="A700" s="1" t="s">
        <v>2244</v>
      </c>
      <c r="B700" s="1" t="s">
        <v>2245</v>
      </c>
      <c r="C700" s="1" t="s">
        <v>24</v>
      </c>
      <c r="D700" s="1" t="s">
        <v>25</v>
      </c>
      <c r="E700" s="1" t="s">
        <v>26</v>
      </c>
      <c r="F700" s="1" t="s">
        <v>27</v>
      </c>
      <c r="G700" s="1" t="s">
        <v>28</v>
      </c>
      <c r="H700" s="1" t="s">
        <v>29</v>
      </c>
      <c r="I700" s="5">
        <v>4597488.7699999996</v>
      </c>
      <c r="J700" s="1" t="s">
        <v>1341</v>
      </c>
      <c r="K700" s="1" t="s">
        <v>97</v>
      </c>
      <c r="L700" s="1" t="s">
        <v>578</v>
      </c>
      <c r="M700" s="7">
        <v>1.8</v>
      </c>
      <c r="N700" s="42">
        <v>46209</v>
      </c>
      <c r="O700" s="42">
        <v>46393</v>
      </c>
      <c r="P700" s="42" t="s">
        <v>316</v>
      </c>
      <c r="Q700" s="1" t="s">
        <v>1086</v>
      </c>
      <c r="R700" s="3">
        <v>1.8</v>
      </c>
      <c r="S700" s="4">
        <v>1.8</v>
      </c>
      <c r="T700" s="11" t="s">
        <v>316</v>
      </c>
      <c r="U700" s="11" t="s">
        <v>316</v>
      </c>
      <c r="V700" s="11" t="s">
        <v>316</v>
      </c>
    </row>
    <row r="701" spans="1:22" x14ac:dyDescent="0.25">
      <c r="A701" s="2" t="s">
        <v>2254</v>
      </c>
      <c r="B701" s="2" t="s">
        <v>2255</v>
      </c>
      <c r="C701" s="2" t="s">
        <v>24</v>
      </c>
      <c r="D701" s="2" t="s">
        <v>25</v>
      </c>
      <c r="E701" s="2" t="s">
        <v>26</v>
      </c>
      <c r="F701" s="2" t="s">
        <v>27</v>
      </c>
      <c r="G701" s="2" t="s">
        <v>37</v>
      </c>
      <c r="H701" s="2" t="s">
        <v>38</v>
      </c>
      <c r="I701" s="6">
        <v>23006800.84</v>
      </c>
      <c r="J701" s="2" t="s">
        <v>2251</v>
      </c>
      <c r="K701" s="2" t="s">
        <v>31</v>
      </c>
      <c r="L701" s="2" t="s">
        <v>578</v>
      </c>
      <c r="M701" s="8">
        <v>8.2200000000000006</v>
      </c>
      <c r="N701" s="43">
        <v>46205</v>
      </c>
      <c r="O701" s="43">
        <v>46570</v>
      </c>
      <c r="P701" s="43" t="s">
        <v>316</v>
      </c>
      <c r="Q701" s="2" t="s">
        <v>2256</v>
      </c>
      <c r="R701" s="9" t="s">
        <v>709</v>
      </c>
      <c r="S701" s="10" t="s">
        <v>2257</v>
      </c>
      <c r="T701" s="12">
        <v>49</v>
      </c>
      <c r="U701" s="12">
        <v>145</v>
      </c>
      <c r="V701" s="12">
        <v>194</v>
      </c>
    </row>
    <row r="702" spans="1:22" x14ac:dyDescent="0.25">
      <c r="A702" s="1" t="s">
        <v>2258</v>
      </c>
      <c r="B702" s="1" t="s">
        <v>2259</v>
      </c>
      <c r="C702" s="1" t="s">
        <v>24</v>
      </c>
      <c r="D702" s="1" t="s">
        <v>25</v>
      </c>
      <c r="E702" s="1" t="s">
        <v>26</v>
      </c>
      <c r="F702" s="1" t="s">
        <v>27</v>
      </c>
      <c r="G702" s="1" t="s">
        <v>37</v>
      </c>
      <c r="H702" s="1" t="s">
        <v>38</v>
      </c>
      <c r="I702" s="5">
        <v>15543127.369999999</v>
      </c>
      <c r="J702" s="1" t="s">
        <v>2260</v>
      </c>
      <c r="K702" s="1" t="s">
        <v>105</v>
      </c>
      <c r="L702" s="1" t="s">
        <v>578</v>
      </c>
      <c r="M702" s="7">
        <v>3.9</v>
      </c>
      <c r="N702" s="42">
        <v>46205</v>
      </c>
      <c r="O702" s="42">
        <v>46448</v>
      </c>
      <c r="P702" s="42" t="s">
        <v>316</v>
      </c>
      <c r="Q702" s="1" t="s">
        <v>2261</v>
      </c>
      <c r="R702" s="3">
        <v>0</v>
      </c>
      <c r="S702" s="4">
        <v>3.9</v>
      </c>
      <c r="T702" s="11">
        <v>23</v>
      </c>
      <c r="U702" s="11">
        <v>69</v>
      </c>
      <c r="V702" s="11">
        <v>92</v>
      </c>
    </row>
    <row r="703" spans="1:22" x14ac:dyDescent="0.25">
      <c r="A703" s="2" t="s">
        <v>2262</v>
      </c>
      <c r="B703" s="2" t="s">
        <v>2263</v>
      </c>
      <c r="C703" s="2" t="s">
        <v>24</v>
      </c>
      <c r="D703" s="2" t="s">
        <v>25</v>
      </c>
      <c r="E703" s="2" t="s">
        <v>26</v>
      </c>
      <c r="F703" s="2" t="s">
        <v>27</v>
      </c>
      <c r="G703" s="2" t="s">
        <v>37</v>
      </c>
      <c r="H703" s="2" t="s">
        <v>38</v>
      </c>
      <c r="I703" s="6">
        <v>34378106</v>
      </c>
      <c r="J703" s="2" t="s">
        <v>100</v>
      </c>
      <c r="K703" s="2" t="s">
        <v>97</v>
      </c>
      <c r="L703" s="2" t="s">
        <v>578</v>
      </c>
      <c r="M703" s="8">
        <v>4.45</v>
      </c>
      <c r="N703" s="43">
        <v>46205</v>
      </c>
      <c r="O703" s="43">
        <v>46570</v>
      </c>
      <c r="P703" s="43" t="s">
        <v>316</v>
      </c>
      <c r="Q703" s="2" t="s">
        <v>2264</v>
      </c>
      <c r="R703" s="9">
        <v>0</v>
      </c>
      <c r="S703" s="10">
        <v>4.45</v>
      </c>
      <c r="T703" s="12">
        <v>27</v>
      </c>
      <c r="U703" s="12">
        <v>79</v>
      </c>
      <c r="V703" s="12">
        <v>106</v>
      </c>
    </row>
    <row r="704" spans="1:22" x14ac:dyDescent="0.25">
      <c r="A704" s="1" t="s">
        <v>2265</v>
      </c>
      <c r="B704" s="1" t="s">
        <v>2266</v>
      </c>
      <c r="C704" s="1" t="s">
        <v>24</v>
      </c>
      <c r="D704" s="1" t="s">
        <v>25</v>
      </c>
      <c r="E704" s="1" t="s">
        <v>26</v>
      </c>
      <c r="F704" s="1" t="s">
        <v>27</v>
      </c>
      <c r="G704" s="1" t="s">
        <v>2152</v>
      </c>
      <c r="H704" s="1" t="s">
        <v>29</v>
      </c>
      <c r="I704" s="5">
        <v>3024531.13</v>
      </c>
      <c r="J704" s="1" t="s">
        <v>1368</v>
      </c>
      <c r="K704" s="1" t="s">
        <v>105</v>
      </c>
      <c r="L704" s="1" t="s">
        <v>2240</v>
      </c>
      <c r="M704" s="7">
        <v>0</v>
      </c>
      <c r="N704" s="42">
        <v>46244</v>
      </c>
      <c r="O704" s="42">
        <v>46609</v>
      </c>
      <c r="P704" s="42" t="s">
        <v>316</v>
      </c>
      <c r="Q704" s="1" t="s">
        <v>2267</v>
      </c>
      <c r="R704" s="3">
        <v>22</v>
      </c>
      <c r="S704" s="4">
        <v>22</v>
      </c>
      <c r="T704" s="11" t="s">
        <v>316</v>
      </c>
      <c r="U704" s="11" t="s">
        <v>316</v>
      </c>
      <c r="V704" s="11" t="s">
        <v>316</v>
      </c>
    </row>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sheetData>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C82A0-3EF8-413E-AF2C-3FEC1F17A1C4}">
  <sheetPr>
    <tabColor rgb="FFFFFF00"/>
  </sheetPr>
  <dimension ref="A1:H35"/>
  <sheetViews>
    <sheetView workbookViewId="0">
      <selection activeCell="D26" sqref="D26"/>
    </sheetView>
  </sheetViews>
  <sheetFormatPr defaultRowHeight="15" x14ac:dyDescent="0.25"/>
  <cols>
    <col min="1" max="1" width="40.375" bestFit="1" customWidth="1"/>
    <col min="2" max="2" width="23" style="19" bestFit="1" customWidth="1"/>
    <col min="3" max="3" width="7" customWidth="1"/>
    <col min="4" max="4" width="43.625" bestFit="1" customWidth="1"/>
    <col min="5" max="5" width="25.75" customWidth="1"/>
    <col min="7" max="7" width="41.875" bestFit="1" customWidth="1"/>
    <col min="8" max="8" width="15.375" customWidth="1"/>
  </cols>
  <sheetData>
    <row r="1" spans="1:8" s="22" customFormat="1" ht="28.5" customHeight="1" x14ac:dyDescent="0.25">
      <c r="A1" s="20" t="s">
        <v>2246</v>
      </c>
      <c r="B1" s="21">
        <f>SUMIF([1]GERAL!F:F,"DER",[1]GERAL!J:J)</f>
        <v>15663507397.569996</v>
      </c>
      <c r="D1" s="20" t="s">
        <v>2247</v>
      </c>
      <c r="E1" s="23">
        <f>SUMIF([1]GERAL!F:F,"DER",[1]GERAL!N:N)</f>
        <v>9810.7460000000046</v>
      </c>
      <c r="G1" s="20" t="s">
        <v>2248</v>
      </c>
      <c r="H1" s="24">
        <f>COUNTIF([1]GERAL!F:F,"DER")</f>
        <v>703</v>
      </c>
    </row>
    <row r="2" spans="1:8" x14ac:dyDescent="0.25">
      <c r="A2" s="25"/>
      <c r="B2" s="26"/>
      <c r="C2" s="27"/>
      <c r="D2" s="25"/>
      <c r="E2" s="28"/>
      <c r="F2" s="27"/>
      <c r="G2" s="25" t="s">
        <v>2186</v>
      </c>
      <c r="H2" s="25"/>
    </row>
    <row r="3" spans="1:8" x14ac:dyDescent="0.25">
      <c r="A3" s="29" t="s">
        <v>40</v>
      </c>
      <c r="B3" s="30">
        <f>SUMIFS([1]GERAL!J:J,[1]GERAL!F:F,"DER",[1]GERAL!L:L,"RA de Campinas")</f>
        <v>2213000642.4700003</v>
      </c>
      <c r="C3" s="27"/>
      <c r="D3" s="29" t="s">
        <v>40</v>
      </c>
      <c r="E3" s="31">
        <f>SUMIFS([1]GERAL!N:N,[1]GERAL!F:F,"DER",[1]GERAL!L:L,"RA de Campinas")</f>
        <v>1215.0320000000002</v>
      </c>
      <c r="F3" s="27"/>
      <c r="G3" s="29" t="s">
        <v>40</v>
      </c>
      <c r="H3" s="32">
        <f>COUNTIFS([1]GERAL!F:F,"DER",[1]GERAL!L:L,"RA de Campinas")</f>
        <v>112</v>
      </c>
    </row>
    <row r="4" spans="1:8" x14ac:dyDescent="0.25">
      <c r="A4" s="29" t="s">
        <v>274</v>
      </c>
      <c r="B4" s="30">
        <f>SUMIFS([1]GERAL!J:J,[1]GERAL!F:F,"DER",[1]GERAL!L:L,"RA de Araçatuba")</f>
        <v>1385300910.2299998</v>
      </c>
      <c r="C4" s="27"/>
      <c r="D4" s="29" t="s">
        <v>274</v>
      </c>
      <c r="E4" s="31">
        <f>SUMIFS([1]GERAL!N:N,[1]GERAL!F:F,"DER",[1]GERAL!L:L,"RA de Araçatuba")</f>
        <v>663.5440000000001</v>
      </c>
      <c r="F4" s="27"/>
      <c r="G4" s="29" t="s">
        <v>274</v>
      </c>
      <c r="H4" s="32">
        <f>COUNTIFS([1]GERAL!F:F,"DER",[1]GERAL!L:L,"RA de Araçatuba")</f>
        <v>47</v>
      </c>
    </row>
    <row r="5" spans="1:8" x14ac:dyDescent="0.25">
      <c r="A5" s="29" t="s">
        <v>31</v>
      </c>
      <c r="B5" s="30">
        <f>SUMIFS([1]GERAL!J:J,[1]GERAL!F:F,"DER",[1]GERAL!L:L,"RA da Baixada Santista")</f>
        <v>108027608.80999999</v>
      </c>
      <c r="C5" s="27"/>
      <c r="D5" s="29" t="s">
        <v>31</v>
      </c>
      <c r="E5" s="31">
        <f>SUMIFS([1]GERAL!N:N,[1]GERAL!F:F,"DER",[1]GERAL!L:L,"RA da Baixada Santista")</f>
        <v>172.9</v>
      </c>
      <c r="F5" s="27"/>
      <c r="G5" s="29" t="s">
        <v>31</v>
      </c>
      <c r="H5" s="32">
        <f>COUNTIFS([1]GERAL!F:F,"DER",[1]GERAL!L:L,"RA da Baixada Santista")</f>
        <v>10</v>
      </c>
    </row>
    <row r="6" spans="1:8" x14ac:dyDescent="0.25">
      <c r="A6" s="29" t="s">
        <v>112</v>
      </c>
      <c r="B6" s="30">
        <f>SUMIFS([1]GERAL!J:J,[1]GERAL!F:F,"DER",[1]GERAL!L:L,"RA de Barretos")</f>
        <v>664224570.12000012</v>
      </c>
      <c r="C6" s="27"/>
      <c r="D6" s="29" t="s">
        <v>112</v>
      </c>
      <c r="E6" s="31">
        <f>SUMIFS([1]GERAL!N:N,[1]GERAL!F:F,"DER",[1]GERAL!L:L,"RA de Barretos")</f>
        <v>498.29499999999996</v>
      </c>
      <c r="F6" s="27"/>
      <c r="G6" s="29" t="s">
        <v>112</v>
      </c>
      <c r="H6" s="32">
        <f>COUNTIFS([1]GERAL!F:F,"DER",[1]GERAL!L:L,"RA de Barretos")</f>
        <v>30</v>
      </c>
    </row>
    <row r="7" spans="1:8" x14ac:dyDescent="0.25">
      <c r="A7" s="29" t="s">
        <v>49</v>
      </c>
      <c r="B7" s="30">
        <f>SUMIFS([1]GERAL!J:J,[1]GERAL!F:F,"DER",[1]GERAL!L:L,"RA de Bauru")</f>
        <v>519141368.81000006</v>
      </c>
      <c r="C7" s="27"/>
      <c r="D7" s="29" t="s">
        <v>49</v>
      </c>
      <c r="E7" s="31">
        <f>SUMIFS([1]GERAL!N:N,[1]GERAL!F:F,"DER",[1]GERAL!L:L,"RA de Bauru")</f>
        <v>514.22899999999993</v>
      </c>
      <c r="F7" s="27"/>
      <c r="G7" s="29" t="s">
        <v>49</v>
      </c>
      <c r="H7" s="32">
        <f>COUNTIFS([1]GERAL!F:F,"DER",[1]GERAL!L:L,"RA de Bauru")</f>
        <v>25</v>
      </c>
    </row>
    <row r="8" spans="1:8" x14ac:dyDescent="0.25">
      <c r="A8" s="29" t="s">
        <v>56</v>
      </c>
      <c r="B8" s="30">
        <f>SUMIFS([1]GERAL!J:J,[1]GERAL!F:F,"DER",[1]GERAL!L:L,"RA Central")</f>
        <v>379115362.65000004</v>
      </c>
      <c r="C8" s="27"/>
      <c r="D8" s="29" t="s">
        <v>56</v>
      </c>
      <c r="E8" s="31">
        <f>SUMIFS([1]GERAL!N:N,[1]GERAL!F:F,"DER",[1]GERAL!L:L,"RA Central")</f>
        <v>441.74699999999996</v>
      </c>
      <c r="F8" s="27"/>
      <c r="G8" s="29" t="s">
        <v>56</v>
      </c>
      <c r="H8" s="32">
        <f>COUNTIFS([1]GERAL!F:F,"DER",[1]GERAL!L:L,"RA Central")</f>
        <v>33</v>
      </c>
    </row>
    <row r="9" spans="1:8" x14ac:dyDescent="0.25">
      <c r="A9" s="29" t="s">
        <v>235</v>
      </c>
      <c r="B9" s="30">
        <f>SUMIFS([1]GERAL!J:J,[1]GERAL!F:F,"DER",[1]GERAL!L:L,"RA de Franca")</f>
        <v>339035759.11000001</v>
      </c>
      <c r="C9" s="27"/>
      <c r="D9" s="29" t="s">
        <v>235</v>
      </c>
      <c r="E9" s="31">
        <f>SUMIFS([1]GERAL!N:N,[1]GERAL!F:F,"DER",[1]GERAL!L:L,"RA de Franca")</f>
        <v>193.958</v>
      </c>
      <c r="F9" s="27"/>
      <c r="G9" s="29" t="s">
        <v>235</v>
      </c>
      <c r="H9" s="32">
        <f>COUNTIFS([1]GERAL!F:F,"DER",[1]GERAL!L:L,"RA de Franca")</f>
        <v>23</v>
      </c>
    </row>
    <row r="10" spans="1:8" x14ac:dyDescent="0.25">
      <c r="A10" s="29" t="s">
        <v>72</v>
      </c>
      <c r="B10" s="30">
        <f>SUMIFS([1]GERAL!J:J,[1]GERAL!F:F,"DER",[1]GERAL!L:L,"RA de Itapeva")</f>
        <v>901140697.25</v>
      </c>
      <c r="C10" s="27"/>
      <c r="D10" s="29" t="s">
        <v>72</v>
      </c>
      <c r="E10" s="31">
        <f>SUMIFS([1]GERAL!N:N,[1]GERAL!F:F,"DER",[1]GERAL!L:L,"RA de Itapeva")</f>
        <v>574.00900000000013</v>
      </c>
      <c r="F10" s="27"/>
      <c r="G10" s="29" t="s">
        <v>72</v>
      </c>
      <c r="H10" s="32">
        <f>COUNTIFS([1]GERAL!F:F,"DER",[1]GERAL!L:L,"RA de Itapeva")</f>
        <v>32</v>
      </c>
    </row>
    <row r="11" spans="1:8" x14ac:dyDescent="0.25">
      <c r="A11" s="29" t="s">
        <v>87</v>
      </c>
      <c r="B11" s="30">
        <f>SUMIFS([1]GERAL!J:J,[1]GERAL!F:F,"DER",[1]GERAL!L:L,"RA de Marília")</f>
        <v>653164973.04000008</v>
      </c>
      <c r="C11" s="27"/>
      <c r="D11" s="29" t="s">
        <v>87</v>
      </c>
      <c r="E11" s="31">
        <f>SUMIFS([1]GERAL!N:N,[1]GERAL!F:F,"DER",[1]GERAL!L:L,"RA de Marília")</f>
        <v>486.87800000000004</v>
      </c>
      <c r="F11" s="27"/>
      <c r="G11" s="29" t="s">
        <v>87</v>
      </c>
      <c r="H11" s="32">
        <f>COUNTIFS([1]GERAL!F:F,"DER",[1]GERAL!L:L,"RA de Marília")</f>
        <v>34</v>
      </c>
    </row>
    <row r="12" spans="1:8" x14ac:dyDescent="0.25">
      <c r="A12" s="29" t="s">
        <v>305</v>
      </c>
      <c r="B12" s="30">
        <f>SUMIFS([1]GERAL!J:J,[1]GERAL!F:F,"DER",[1]GERAL!L:L,"RA de Presidente Prudente")</f>
        <v>710755890.55000007</v>
      </c>
      <c r="C12" s="27"/>
      <c r="D12" s="29" t="s">
        <v>305</v>
      </c>
      <c r="E12" s="31">
        <f>SUMIFS([1]GERAL!N:N,[1]GERAL!F:F,"DER",[1]GERAL!L:L,"RA de Presidente Prudente")</f>
        <v>716.21699999999987</v>
      </c>
      <c r="F12" s="27"/>
      <c r="G12" s="29" t="s">
        <v>305</v>
      </c>
      <c r="H12" s="32">
        <f>COUNTIFS([1]GERAL!F:F,"DER",[1]GERAL!L:L,"RA de Presidente Prudente")</f>
        <v>42</v>
      </c>
    </row>
    <row r="13" spans="1:8" x14ac:dyDescent="0.25">
      <c r="A13" s="29" t="s">
        <v>76</v>
      </c>
      <c r="B13" s="30">
        <f>SUMIFS([1]GERAL!J:J,[1]GERAL!F:F,"DER",[1]GERAL!L:L,"RA de Registro")</f>
        <v>998984045.33999991</v>
      </c>
      <c r="C13" s="27"/>
      <c r="D13" s="29" t="s">
        <v>76</v>
      </c>
      <c r="E13" s="31">
        <f>SUMIFS([1]GERAL!N:N,[1]GERAL!F:F,"DER",[1]GERAL!L:L,"RA de Registro")</f>
        <v>461.98</v>
      </c>
      <c r="F13" s="27"/>
      <c r="G13" s="29" t="s">
        <v>76</v>
      </c>
      <c r="H13" s="32">
        <f>COUNTIFS([1]GERAL!F:F,"DER",[1]GERAL!L:L,"RA de Registro")</f>
        <v>16</v>
      </c>
    </row>
    <row r="14" spans="1:8" x14ac:dyDescent="0.25">
      <c r="A14" s="29" t="s">
        <v>97</v>
      </c>
      <c r="B14" s="30">
        <f>SUMIFS([1]GERAL!J:J,[1]GERAL!F:F,"DER",[1]GERAL!L:L,"RA de Ribeirão Preto")</f>
        <v>500055991.25999999</v>
      </c>
      <c r="C14" s="27"/>
      <c r="D14" s="29" t="s">
        <v>97</v>
      </c>
      <c r="E14" s="31">
        <f>SUMIFS([1]GERAL!N:N,[1]GERAL!F:F,"DER",[1]GERAL!L:L,"RA de Ribeirão Preto")</f>
        <v>355.91799999999995</v>
      </c>
      <c r="F14" s="27"/>
      <c r="G14" s="29" t="s">
        <v>97</v>
      </c>
      <c r="H14" s="32">
        <f>COUNTIFS([1]GERAL!F:F,"DER",[1]GERAL!L:L,"RA de Ribeirão Preto")</f>
        <v>27</v>
      </c>
    </row>
    <row r="15" spans="1:8" x14ac:dyDescent="0.25">
      <c r="A15" s="29" t="s">
        <v>105</v>
      </c>
      <c r="B15" s="30">
        <f>SUMIFS([1]GERAL!J:J,[1]GERAL!F:F,"DER",[1]GERAL!L:L,"RA de São José do Rio Preto")</f>
        <v>2043304381.52</v>
      </c>
      <c r="C15" s="27"/>
      <c r="D15" s="29" t="s">
        <v>105</v>
      </c>
      <c r="E15" s="31">
        <f>SUMIFS([1]GERAL!N:N,[1]GERAL!F:F,"DER",[1]GERAL!L:L,"RA de São José do Rio Preto")</f>
        <v>1582.9210000000003</v>
      </c>
      <c r="F15" s="27"/>
      <c r="G15" s="29" t="s">
        <v>105</v>
      </c>
      <c r="H15" s="32">
        <f>COUNTIFS([1]GERAL!F:F,"DER",[1]GERAL!L:L,"RA de São José do Rio Preto")</f>
        <v>90</v>
      </c>
    </row>
    <row r="16" spans="1:8" x14ac:dyDescent="0.25">
      <c r="A16" s="29" t="s">
        <v>80</v>
      </c>
      <c r="B16" s="30">
        <f>SUMIFS([1]GERAL!J:J,[1]GERAL!F:F,"DER",[1]GERAL!L:L,"RA de São José dos Campos")</f>
        <v>1390739515.9000001</v>
      </c>
      <c r="C16" s="27"/>
      <c r="D16" s="29" t="s">
        <v>80</v>
      </c>
      <c r="E16" s="31">
        <f>SUMIFS([1]GERAL!N:N,[1]GERAL!F:F,"DER",[1]GERAL!L:L,"RA de São José dos Campos")</f>
        <v>704.96</v>
      </c>
      <c r="F16" s="27"/>
      <c r="G16" s="29" t="s">
        <v>80</v>
      </c>
      <c r="H16" s="32">
        <f>COUNTIFS([1]GERAL!F:F,"DER",[1]GERAL!L:L,"RA de São José dos Campos")</f>
        <v>76</v>
      </c>
    </row>
    <row r="17" spans="1:8" x14ac:dyDescent="0.25">
      <c r="A17" s="29" t="s">
        <v>45</v>
      </c>
      <c r="B17" s="30">
        <f>SUMIFS([1]GERAL!J:J,[1]GERAL!F:F,"DER",[1]GERAL!L:L,"RA de Sorocaba")</f>
        <v>1403371172.1400003</v>
      </c>
      <c r="C17" s="27"/>
      <c r="D17" s="29" t="s">
        <v>45</v>
      </c>
      <c r="E17" s="31">
        <f>SUMIFS([1]GERAL!N:N,[1]GERAL!F:F,"DER",[1]GERAL!L:L,"RA de Sorocaba")</f>
        <v>603.45399999999995</v>
      </c>
      <c r="F17" s="27"/>
      <c r="G17" s="29" t="s">
        <v>45</v>
      </c>
      <c r="H17" s="32">
        <f>COUNTIFS([1]GERAL!F:F,"DER",[1]GERAL!L:L,"RA de Sorocaba")</f>
        <v>41</v>
      </c>
    </row>
    <row r="18" spans="1:8" x14ac:dyDescent="0.25">
      <c r="A18" s="29" t="s">
        <v>122</v>
      </c>
      <c r="B18" s="30">
        <f>SUMIFS([1]GERAL!J:J,[1]GERAL!F:F,"DER",[1]GERAL!L:L,"Região Metropolitana de São Paulo")</f>
        <v>1454144508.3700001</v>
      </c>
      <c r="C18" s="27"/>
      <c r="D18" s="29" t="s">
        <v>122</v>
      </c>
      <c r="E18" s="31">
        <f>SUMIFS([1]GERAL!N:N,[1]GERAL!F:F,"DER",[1]GERAL!L:L,"Região Metropolitana de São Paulo")</f>
        <v>624.70400000000006</v>
      </c>
      <c r="F18" s="27"/>
      <c r="G18" s="29" t="s">
        <v>122</v>
      </c>
      <c r="H18" s="32">
        <f>COUNTIFS([1]GERAL!F:F,"DER",[1]GERAL!L:L,"Região Metropolitana de São Paulo")</f>
        <v>65</v>
      </c>
    </row>
    <row r="19" spans="1:8" x14ac:dyDescent="0.25">
      <c r="A19" s="25"/>
      <c r="B19" s="33"/>
      <c r="C19" s="27"/>
      <c r="D19" s="25"/>
      <c r="E19" s="34"/>
      <c r="F19" s="27"/>
      <c r="G19" s="25"/>
      <c r="H19" s="35"/>
    </row>
    <row r="20" spans="1:8" ht="18.75" customHeight="1" x14ac:dyDescent="0.25">
      <c r="A20" s="25"/>
      <c r="B20" s="14">
        <f>SUM(B3:B18)</f>
        <v>15663507397.570002</v>
      </c>
      <c r="C20" s="13"/>
      <c r="D20" s="13"/>
      <c r="E20" s="36">
        <f>SUM(E3:E18)</f>
        <v>9810.7459999999992</v>
      </c>
      <c r="F20" s="15"/>
      <c r="G20" s="13"/>
      <c r="H20" s="16">
        <f>SUM(H3:H18)</f>
        <v>703</v>
      </c>
    </row>
    <row r="21" spans="1:8" x14ac:dyDescent="0.25">
      <c r="A21" s="17"/>
      <c r="B21" s="18"/>
    </row>
    <row r="22" spans="1:8" ht="15.75" x14ac:dyDescent="0.25">
      <c r="A22" s="45" t="s">
        <v>2249</v>
      </c>
      <c r="B22" s="46"/>
      <c r="D22" s="45" t="s">
        <v>2249</v>
      </c>
      <c r="E22" s="46"/>
      <c r="G22" s="45" t="s">
        <v>2249</v>
      </c>
      <c r="H22" s="46"/>
    </row>
    <row r="23" spans="1:8" x14ac:dyDescent="0.25">
      <c r="A23" s="29" t="s">
        <v>1209</v>
      </c>
      <c r="B23" s="30">
        <f>SUMIFS([1]GERAL!J:J,[1]GERAL!F:F,"DER",[1]GERAL!M:M,'RESUMO DER-SP'!A23)</f>
        <v>385148651.94</v>
      </c>
      <c r="D23" s="29" t="s">
        <v>1209</v>
      </c>
      <c r="E23" s="37">
        <f>SUMIFS([1]GERAL!N:N,[1]GERAL!F:F,"DER",[1]GERAL!M:M,D23)</f>
        <v>109.8</v>
      </c>
      <c r="G23" s="29" t="s">
        <v>1209</v>
      </c>
      <c r="H23" s="32">
        <f>COUNTIFS([1]GERAL!F:F,"DER",[1]GERAL!M:M,'RESUMO DER-SP'!G23)</f>
        <v>13</v>
      </c>
    </row>
    <row r="24" spans="1:8" x14ac:dyDescent="0.25">
      <c r="A24" s="29" t="s">
        <v>32</v>
      </c>
      <c r="B24" s="30">
        <f>SUMIFS([1]GERAL!J:J,[1]GERAL!F:F,"DER",[1]GERAL!M:M,'RESUMO DER-SP'!A24)</f>
        <v>9079263833.8299961</v>
      </c>
      <c r="D24" s="29" t="s">
        <v>32</v>
      </c>
      <c r="E24" s="37">
        <f>SUMIFS([1]GERAL!N:N,[1]GERAL!F:F,"DER",[1]GERAL!M:M,D24)</f>
        <v>6416.2550000000001</v>
      </c>
      <c r="G24" s="29" t="s">
        <v>32</v>
      </c>
      <c r="H24" s="32">
        <f>COUNTIFS([1]GERAL!F:F,"DER",[1]GERAL!M:M,'RESUMO DER-SP'!G24)</f>
        <v>483</v>
      </c>
    </row>
    <row r="25" spans="1:8" x14ac:dyDescent="0.25">
      <c r="A25" s="29" t="s">
        <v>2240</v>
      </c>
      <c r="B25" s="30">
        <f>SUMIFS([1]GERAL!J:J,[1]GERAL!F:F,"DER",[1]GERAL!M:M,'RESUMO DER-SP'!A25)</f>
        <v>2096802811.5400002</v>
      </c>
      <c r="D25" s="29" t="s">
        <v>2240</v>
      </c>
      <c r="E25" s="37">
        <f>SUMIFS([1]GERAL!N:N,[1]GERAL!F:F,"DER",[1]GERAL!M:M,D25)</f>
        <v>760.16000000000008</v>
      </c>
      <c r="G25" s="29" t="s">
        <v>2240</v>
      </c>
      <c r="H25" s="32">
        <f>COUNTIFS([1]GERAL!F:F,"DER",[1]GERAL!M:M,'RESUMO DER-SP'!G25)</f>
        <v>100</v>
      </c>
    </row>
    <row r="26" spans="1:8" x14ac:dyDescent="0.25">
      <c r="A26" s="29" t="s">
        <v>1611</v>
      </c>
      <c r="B26" s="30">
        <f>SUMIFS([1]GERAL!J:J,[1]GERAL!F:F,"DER",[1]GERAL!M:M,"Em Estudo / Licitação em Andamento")</f>
        <v>4102292100.2599988</v>
      </c>
      <c r="D26" s="29" t="s">
        <v>1611</v>
      </c>
      <c r="E26" s="37">
        <f>SUMIFS([1]GERAL!N:N,[1]GERAL!F:F,"DER",[1]GERAL!M:M,D26)</f>
        <v>2524.5309999999999</v>
      </c>
      <c r="G26" s="29" t="s">
        <v>1611</v>
      </c>
      <c r="H26" s="32">
        <f>COUNTIFS([1]GERAL!F:F,"DER",[1]GERAL!M:M,'RESUMO DER-SP'!G26)</f>
        <v>107</v>
      </c>
    </row>
    <row r="27" spans="1:8" x14ac:dyDescent="0.25">
      <c r="A27" s="25"/>
      <c r="B27" s="33"/>
      <c r="C27" s="27"/>
      <c r="D27" s="25"/>
      <c r="E27" s="34"/>
      <c r="F27" s="27"/>
      <c r="G27" s="25"/>
      <c r="H27" s="35"/>
    </row>
    <row r="28" spans="1:8" x14ac:dyDescent="0.25">
      <c r="B28" s="14">
        <f>SUM(B23:B26)</f>
        <v>15663507397.569996</v>
      </c>
      <c r="E28" s="36">
        <f>SUM(E23:E26)</f>
        <v>9810.7459999999992</v>
      </c>
      <c r="H28" s="16">
        <f>SUM(H23:H26)</f>
        <v>703</v>
      </c>
    </row>
    <row r="31" spans="1:8" x14ac:dyDescent="0.25">
      <c r="E31" s="38"/>
    </row>
    <row r="34" spans="5:5" x14ac:dyDescent="0.25">
      <c r="E34" s="44"/>
    </row>
    <row r="35" spans="5:5" x14ac:dyDescent="0.25">
      <c r="E35" s="44"/>
    </row>
  </sheetData>
  <mergeCells count="3">
    <mergeCell ref="A22:B22"/>
    <mergeCell ref="D22:E22"/>
    <mergeCell ref="G22:H2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61e0174-c6b3-42c0-98ef-a28390eaf4f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DDF1A1BB04756499DD057E763009E63" ma:contentTypeVersion="16" ma:contentTypeDescription="Create a new document." ma:contentTypeScope="" ma:versionID="406427ac8087fc4a6866b037ec606194">
  <xsd:schema xmlns:xsd="http://www.w3.org/2001/XMLSchema" xmlns:xs="http://www.w3.org/2001/XMLSchema" xmlns:p="http://schemas.microsoft.com/office/2006/metadata/properties" xmlns:ns3="e61e0174-c6b3-42c0-98ef-a28390eaf4fc" xmlns:ns4="d22059a3-8870-4d6a-bb5d-4a12342589cd" targetNamespace="http://schemas.microsoft.com/office/2006/metadata/properties" ma:root="true" ma:fieldsID="ffa3e1283a0c923f95bc4006a9672f61" ns3:_="" ns4:_="">
    <xsd:import namespace="e61e0174-c6b3-42c0-98ef-a28390eaf4fc"/>
    <xsd:import namespace="d22059a3-8870-4d6a-bb5d-4a12342589cd"/>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System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1e0174-c6b3-42c0-98ef-a28390eaf4fc"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059a3-8870-4d6a-bb5d-4a12342589cd"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D11120-ECCD-4638-901C-A952FEB538B2}">
  <ds:schemaRefs>
    <ds:schemaRef ds:uri="e61e0174-c6b3-42c0-98ef-a28390eaf4fc"/>
    <ds:schemaRef ds:uri="http://schemas.microsoft.com/office/infopath/2007/PartnerControls"/>
    <ds:schemaRef ds:uri="http://schemas.microsoft.com/office/2006/documentManagement/types"/>
    <ds:schemaRef ds:uri="http://www.w3.org/XML/1998/namespace"/>
    <ds:schemaRef ds:uri="http://purl.org/dc/terms/"/>
    <ds:schemaRef ds:uri="http://schemas.microsoft.com/office/2006/metadata/properties"/>
    <ds:schemaRef ds:uri="http://schemas.openxmlformats.org/package/2006/metadata/core-properties"/>
    <ds:schemaRef ds:uri="d22059a3-8870-4d6a-bb5d-4a12342589cd"/>
    <ds:schemaRef ds:uri="http://purl.org/dc/elements/1.1/"/>
    <ds:schemaRef ds:uri="http://purl.org/dc/dcmitype/"/>
  </ds:schemaRefs>
</ds:datastoreItem>
</file>

<file path=customXml/itemProps2.xml><?xml version="1.0" encoding="utf-8"?>
<ds:datastoreItem xmlns:ds="http://schemas.openxmlformats.org/officeDocument/2006/customXml" ds:itemID="{A1CF541D-DA3E-44F8-92ED-0B5630666C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1e0174-c6b3-42c0-98ef-a28390eaf4fc"/>
    <ds:schemaRef ds:uri="d22059a3-8870-4d6a-bb5d-4a12342589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4B6D24-615D-49C1-BED8-3281098A45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GERAL</vt:lpstr>
      <vt:lpstr>RESUMO DER-SP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Thais de Jesus Silva</dc:creator>
  <cp:keywords/>
  <dc:description/>
  <cp:lastModifiedBy>Caio Roger Godoi Vieira</cp:lastModifiedBy>
  <cp:revision/>
  <dcterms:created xsi:type="dcterms:W3CDTF">2026-06-22T14:14:37Z</dcterms:created>
  <dcterms:modified xsi:type="dcterms:W3CDTF">2026-08-21T17:10:26Z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0x0101004DDF1A1BB04756499DD057E763009E63</vt:lpwstr>
  </property>
</Properties>
</file>